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mc:AlternateContent xmlns:mc="http://schemas.openxmlformats.org/markup-compatibility/2006">
    <mc:Choice Requires="x15">
      <x15ac:absPath xmlns:x15ac="http://schemas.microsoft.com/office/spreadsheetml/2010/11/ac" url="/Volumes/GoogleDrive/Shared drives/gakuLab_Research_Upside/Upside-U.Iwate/Other/産業連関表/For_Analysis/"/>
    </mc:Choice>
  </mc:AlternateContent>
  <xr:revisionPtr revIDLastSave="0" documentId="13_ncr:1_{A0A498AC-7503-0B49-98BC-246BEDE58F2D}" xr6:coauthVersionLast="45" xr6:coauthVersionMax="45" xr10:uidLastSave="{00000000-0000-0000-0000-000000000000}"/>
  <bookViews>
    <workbookView xWindow="4640" yWindow="-21140" windowWidth="28600" windowHeight="21140" tabRatio="871" firstSheet="2" activeTab="2" xr2:uid="{00000000-000D-0000-FFFF-FFFF00000000}"/>
  </bookViews>
  <sheets>
    <sheet name="利用上の注意" sheetId="3" r:id="rId1"/>
    <sheet name="使い方" sheetId="9" r:id="rId2"/>
    <sheet name="入力・分析シート" sheetId="1" r:id="rId3"/>
    <sheet name="分析結果" sheetId="2" r:id="rId4"/>
    <sheet name="生産者価格表" sheetId="10" r:id="rId5"/>
    <sheet name="投入係数表" sheetId="11" r:id="rId6"/>
    <sheet name="逆行列係数表(I-(I-M)A)-1" sheetId="12" r:id="rId7"/>
    <sheet name="雇用表(103部門）" sheetId="13" r:id="rId8"/>
    <sheet name="消費転換係数" sheetId="8" r:id="rId9"/>
  </sheets>
  <definedNames>
    <definedName name="_xlnm.Print_Area" localSheetId="6">'逆行列係数表(I-(I-M)A)-1'!$A$1:$DA$107</definedName>
    <definedName name="_xlnm.Print_Area" localSheetId="7">'雇用表(103部門）'!$A$1:$N$110</definedName>
    <definedName name="_xlnm.Print_Area" localSheetId="1">使い方!$A$1:$X$172</definedName>
    <definedName name="_xlnm.Print_Area" localSheetId="4">生産者価格表!$A$1:$DQ$116</definedName>
    <definedName name="_xlnm.Print_Area" localSheetId="5">投入係数表!$A$1:$DA$116</definedName>
    <definedName name="_xlnm.Print_Area" localSheetId="3">分析結果!$A$1:$AM$216</definedName>
    <definedName name="_xlnm.Print_Area" localSheetId="0">利用上の注意!$A$1:$Z$75</definedName>
    <definedName name="消費転換係数">消費転換係数!$C$9:$C$10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5" i="1" l="1"/>
  <c r="A24" i="9" l="1"/>
  <c r="A27" i="9"/>
  <c r="F18" i="8"/>
  <c r="F17" i="8" l="1"/>
  <c r="F16" i="8" l="1"/>
  <c r="G18" i="8" s="1"/>
  <c r="F15" i="8"/>
  <c r="G17" i="8" s="1"/>
  <c r="F14" i="8"/>
  <c r="F13" i="8"/>
  <c r="F12" i="8"/>
  <c r="G14" i="8" s="1"/>
  <c r="F11" i="8"/>
  <c r="F10" i="8"/>
  <c r="F9" i="8"/>
  <c r="F8" i="8"/>
  <c r="G13" i="8" l="1"/>
  <c r="G12" i="8"/>
  <c r="G16" i="8"/>
  <c r="G10" i="8"/>
  <c r="G11" i="8"/>
  <c r="G15" i="8"/>
  <c r="T118" i="1"/>
  <c r="R118" i="1"/>
  <c r="T117" i="1"/>
  <c r="R117" i="1"/>
  <c r="T116" i="1"/>
  <c r="R116" i="1"/>
  <c r="T115" i="1"/>
  <c r="R115" i="1"/>
  <c r="T114" i="1"/>
  <c r="R114" i="1"/>
  <c r="T113" i="1"/>
  <c r="R113" i="1"/>
  <c r="T112" i="1"/>
  <c r="R112" i="1"/>
  <c r="T111" i="1"/>
  <c r="R111" i="1"/>
  <c r="T110" i="1"/>
  <c r="R110" i="1"/>
  <c r="T109" i="1"/>
  <c r="R109" i="1"/>
  <c r="T108" i="1"/>
  <c r="R108" i="1"/>
  <c r="T107" i="1"/>
  <c r="R107" i="1"/>
  <c r="T106" i="1"/>
  <c r="R106" i="1"/>
  <c r="T105" i="1"/>
  <c r="R105" i="1"/>
  <c r="T104" i="1"/>
  <c r="R104" i="1"/>
  <c r="T103" i="1"/>
  <c r="R103" i="1"/>
  <c r="T102" i="1"/>
  <c r="R102" i="1"/>
  <c r="T101" i="1"/>
  <c r="R101" i="1"/>
  <c r="T100" i="1"/>
  <c r="R100" i="1"/>
  <c r="T99" i="1"/>
  <c r="R99" i="1"/>
  <c r="T98" i="1"/>
  <c r="R98" i="1"/>
  <c r="T97" i="1"/>
  <c r="R97" i="1"/>
  <c r="T96" i="1"/>
  <c r="R96" i="1"/>
  <c r="T95" i="1"/>
  <c r="R95" i="1"/>
  <c r="T94" i="1"/>
  <c r="R94" i="1"/>
  <c r="T93" i="1"/>
  <c r="R93" i="1"/>
  <c r="T92" i="1"/>
  <c r="R92" i="1"/>
  <c r="T91" i="1"/>
  <c r="R91" i="1"/>
  <c r="T90" i="1"/>
  <c r="R90" i="1"/>
  <c r="T89" i="1"/>
  <c r="R89" i="1"/>
  <c r="T88" i="1"/>
  <c r="R88" i="1"/>
  <c r="T87" i="1"/>
  <c r="R87" i="1"/>
  <c r="T86" i="1"/>
  <c r="R86" i="1"/>
  <c r="T85" i="1"/>
  <c r="R85" i="1"/>
  <c r="T84" i="1"/>
  <c r="R84" i="1"/>
  <c r="T83" i="1"/>
  <c r="R83" i="1"/>
  <c r="T82" i="1"/>
  <c r="R82" i="1"/>
  <c r="T81" i="1"/>
  <c r="R81" i="1"/>
  <c r="T80" i="1"/>
  <c r="R80" i="1"/>
  <c r="T79" i="1"/>
  <c r="R79" i="1"/>
  <c r="T78" i="1"/>
  <c r="R78" i="1"/>
  <c r="T77" i="1"/>
  <c r="R77" i="1"/>
  <c r="T76" i="1"/>
  <c r="R76" i="1"/>
  <c r="T75" i="1"/>
  <c r="R75" i="1"/>
  <c r="T74" i="1"/>
  <c r="R74" i="1"/>
  <c r="T73" i="1"/>
  <c r="R73" i="1"/>
  <c r="T72" i="1"/>
  <c r="R72" i="1"/>
  <c r="T71" i="1"/>
  <c r="R71" i="1"/>
  <c r="T70" i="1"/>
  <c r="R70" i="1"/>
  <c r="T69" i="1"/>
  <c r="R69" i="1"/>
  <c r="T68" i="1"/>
  <c r="R68" i="1"/>
  <c r="T67" i="1"/>
  <c r="R67" i="1"/>
  <c r="T66" i="1"/>
  <c r="R66" i="1"/>
  <c r="T65" i="1"/>
  <c r="R65" i="1"/>
  <c r="T64" i="1"/>
  <c r="R64" i="1"/>
  <c r="T63" i="1"/>
  <c r="R63" i="1"/>
  <c r="T62" i="1"/>
  <c r="R62" i="1"/>
  <c r="T61" i="1"/>
  <c r="R61" i="1"/>
  <c r="T60" i="1"/>
  <c r="R60" i="1"/>
  <c r="T59" i="1"/>
  <c r="R59" i="1"/>
  <c r="T58" i="1"/>
  <c r="R58" i="1"/>
  <c r="T57" i="1"/>
  <c r="R57" i="1"/>
  <c r="T56" i="1"/>
  <c r="R56" i="1"/>
  <c r="T55" i="1"/>
  <c r="R55" i="1"/>
  <c r="T54" i="1"/>
  <c r="R54" i="1"/>
  <c r="T53" i="1"/>
  <c r="R53" i="1"/>
  <c r="T52" i="1"/>
  <c r="R52" i="1"/>
  <c r="T51" i="1"/>
  <c r="R51" i="1"/>
  <c r="T50" i="1"/>
  <c r="R50" i="1"/>
  <c r="T49" i="1"/>
  <c r="R49" i="1"/>
  <c r="T48" i="1"/>
  <c r="R48" i="1"/>
  <c r="T47" i="1"/>
  <c r="R47" i="1"/>
  <c r="T46" i="1"/>
  <c r="R46" i="1"/>
  <c r="T45" i="1"/>
  <c r="R45" i="1"/>
  <c r="T44" i="1"/>
  <c r="R44" i="1"/>
  <c r="T43" i="1"/>
  <c r="R43" i="1"/>
  <c r="T42" i="1"/>
  <c r="R42" i="1"/>
  <c r="T41" i="1"/>
  <c r="R41" i="1"/>
  <c r="T40" i="1"/>
  <c r="R40" i="1"/>
  <c r="T39" i="1"/>
  <c r="R39" i="1"/>
  <c r="T38" i="1"/>
  <c r="R38" i="1"/>
  <c r="T37" i="1"/>
  <c r="R37" i="1"/>
  <c r="T36" i="1"/>
  <c r="R36" i="1"/>
  <c r="T35" i="1"/>
  <c r="R35" i="1"/>
  <c r="T34" i="1"/>
  <c r="R34" i="1"/>
  <c r="T33" i="1"/>
  <c r="R33" i="1"/>
  <c r="T32" i="1"/>
  <c r="R32" i="1"/>
  <c r="T31" i="1"/>
  <c r="R31" i="1"/>
  <c r="T30" i="1"/>
  <c r="R30" i="1"/>
  <c r="T29" i="1"/>
  <c r="R29" i="1"/>
  <c r="T28" i="1"/>
  <c r="R28" i="1"/>
  <c r="T27" i="1"/>
  <c r="R27" i="1"/>
  <c r="T26" i="1"/>
  <c r="R26" i="1"/>
  <c r="T25" i="1"/>
  <c r="R25" i="1"/>
  <c r="T24" i="1"/>
  <c r="R24" i="1"/>
  <c r="T23" i="1"/>
  <c r="R23" i="1"/>
  <c r="T22" i="1"/>
  <c r="R22" i="1"/>
  <c r="T21" i="1"/>
  <c r="R21" i="1"/>
  <c r="T20" i="1"/>
  <c r="R20" i="1"/>
  <c r="T19" i="1"/>
  <c r="R19" i="1"/>
  <c r="T18" i="1"/>
  <c r="R18" i="1"/>
  <c r="T17" i="1"/>
  <c r="R17" i="1"/>
  <c r="T16" i="1"/>
  <c r="R16" i="1"/>
  <c r="H118" i="1" l="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4" i="1"/>
  <c r="F23" i="1"/>
  <c r="F22" i="1"/>
  <c r="F21" i="1"/>
  <c r="F20" i="1"/>
  <c r="F19" i="1"/>
  <c r="F18" i="1"/>
  <c r="F17" i="1"/>
  <c r="F16" i="1"/>
  <c r="D115" i="1"/>
  <c r="E115" i="1" s="1"/>
  <c r="D111" i="1"/>
  <c r="E111" i="1" s="1"/>
  <c r="D107" i="1"/>
  <c r="E107" i="1" s="1"/>
  <c r="D103" i="1"/>
  <c r="E103" i="1" s="1"/>
  <c r="D99" i="1"/>
  <c r="E99" i="1" s="1"/>
  <c r="D95" i="1"/>
  <c r="E95" i="1" s="1"/>
  <c r="D91" i="1"/>
  <c r="E91" i="1" s="1"/>
  <c r="D87" i="1"/>
  <c r="E87" i="1" s="1"/>
  <c r="D83" i="1"/>
  <c r="E83" i="1" s="1"/>
  <c r="D79" i="1"/>
  <c r="E79" i="1" s="1"/>
  <c r="D75" i="1"/>
  <c r="E75" i="1" s="1"/>
  <c r="D71" i="1"/>
  <c r="E71" i="1" s="1"/>
  <c r="D67" i="1"/>
  <c r="E67" i="1" s="1"/>
  <c r="D63" i="1"/>
  <c r="E63" i="1" s="1"/>
  <c r="D59" i="1"/>
  <c r="E59" i="1" s="1"/>
  <c r="D55" i="1"/>
  <c r="E55" i="1" s="1"/>
  <c r="D51" i="1"/>
  <c r="E51" i="1" s="1"/>
  <c r="D47" i="1"/>
  <c r="E47" i="1" s="1"/>
  <c r="D43" i="1"/>
  <c r="E43" i="1" s="1"/>
  <c r="D39" i="1"/>
  <c r="E39" i="1" s="1"/>
  <c r="D35" i="1"/>
  <c r="E35" i="1" s="1"/>
  <c r="D31" i="1"/>
  <c r="E31" i="1" s="1"/>
  <c r="D27" i="1"/>
  <c r="E27" i="1" s="1"/>
  <c r="D23" i="1"/>
  <c r="E23" i="1" s="1"/>
  <c r="D19" i="1"/>
  <c r="E19" i="1" s="1"/>
  <c r="Y119" i="1"/>
  <c r="Y118" i="1"/>
  <c r="Y117" i="1"/>
  <c r="Y116" i="1"/>
  <c r="D116" i="1"/>
  <c r="E116" i="1" s="1"/>
  <c r="Y115" i="1"/>
  <c r="Y114" i="1"/>
  <c r="Y113" i="1"/>
  <c r="Y112" i="1"/>
  <c r="Y111" i="1"/>
  <c r="Y110" i="1"/>
  <c r="Y109" i="1"/>
  <c r="D109" i="1"/>
  <c r="E109" i="1" s="1"/>
  <c r="Y108" i="1"/>
  <c r="D108" i="1"/>
  <c r="E108" i="1" s="1"/>
  <c r="Y107" i="1"/>
  <c r="Y106" i="1"/>
  <c r="Y105" i="1"/>
  <c r="D105" i="1"/>
  <c r="E105" i="1" s="1"/>
  <c r="Y104" i="1"/>
  <c r="Y103" i="1"/>
  <c r="Y102" i="1"/>
  <c r="Y101" i="1"/>
  <c r="Y100" i="1"/>
  <c r="Y99" i="1"/>
  <c r="Y98" i="1"/>
  <c r="Y97" i="1"/>
  <c r="D97" i="1"/>
  <c r="E97" i="1" s="1"/>
  <c r="Y96" i="1"/>
  <c r="Y95" i="1"/>
  <c r="Y94" i="1"/>
  <c r="Y93" i="1"/>
  <c r="D93" i="1"/>
  <c r="E93" i="1" s="1"/>
  <c r="Y92" i="1"/>
  <c r="Y91" i="1"/>
  <c r="Y90" i="1"/>
  <c r="Y89" i="1"/>
  <c r="Y88" i="1"/>
  <c r="Y87" i="1"/>
  <c r="Y86" i="1"/>
  <c r="Y85" i="1"/>
  <c r="D85" i="1"/>
  <c r="E85" i="1" s="1"/>
  <c r="Y84" i="1"/>
  <c r="Y83" i="1"/>
  <c r="Y82" i="1"/>
  <c r="Y81" i="1"/>
  <c r="Y80" i="1"/>
  <c r="D80" i="1"/>
  <c r="E80" i="1" s="1"/>
  <c r="Y79" i="1"/>
  <c r="Y78" i="1"/>
  <c r="Y77" i="1"/>
  <c r="D77" i="1"/>
  <c r="E77" i="1" s="1"/>
  <c r="Y76" i="1"/>
  <c r="Y75" i="1"/>
  <c r="Y74" i="1"/>
  <c r="Y73" i="1"/>
  <c r="Y72" i="1"/>
  <c r="D72" i="1"/>
  <c r="E72" i="1" s="1"/>
  <c r="Y71" i="1"/>
  <c r="Y70" i="1"/>
  <c r="Y69" i="1"/>
  <c r="D69" i="1"/>
  <c r="E69" i="1" s="1"/>
  <c r="Y68" i="1"/>
  <c r="Y67" i="1"/>
  <c r="Y66" i="1"/>
  <c r="Y65" i="1"/>
  <c r="Y64" i="1"/>
  <c r="D64" i="1"/>
  <c r="E64" i="1" s="1"/>
  <c r="Y63" i="1"/>
  <c r="Y62" i="1"/>
  <c r="Y61" i="1"/>
  <c r="Y60" i="1"/>
  <c r="Y59" i="1"/>
  <c r="Y58" i="1"/>
  <c r="Y57" i="1"/>
  <c r="Y56" i="1"/>
  <c r="D56" i="1"/>
  <c r="E56" i="1" s="1"/>
  <c r="Y55" i="1"/>
  <c r="Y54" i="1"/>
  <c r="Y53" i="1"/>
  <c r="Y52" i="1"/>
  <c r="Y51" i="1"/>
  <c r="Y50" i="1"/>
  <c r="Y49" i="1"/>
  <c r="D49" i="1"/>
  <c r="E49" i="1" s="1"/>
  <c r="Y48" i="1"/>
  <c r="Y47" i="1"/>
  <c r="Y46" i="1"/>
  <c r="Y45" i="1"/>
  <c r="Y44" i="1"/>
  <c r="Y43" i="1"/>
  <c r="Y42" i="1"/>
  <c r="Y41" i="1"/>
  <c r="D41" i="1"/>
  <c r="E41" i="1" s="1"/>
  <c r="Y40" i="1"/>
  <c r="D40" i="1"/>
  <c r="E40" i="1" s="1"/>
  <c r="Y39" i="1"/>
  <c r="Y38" i="1"/>
  <c r="Y37" i="1"/>
  <c r="D37" i="1"/>
  <c r="E37" i="1" s="1"/>
  <c r="Y36" i="1"/>
  <c r="Y35" i="1"/>
  <c r="Y34" i="1"/>
  <c r="Y33" i="1"/>
  <c r="D33" i="1"/>
  <c r="E33" i="1" s="1"/>
  <c r="Y32" i="1"/>
  <c r="D32" i="1"/>
  <c r="E32" i="1" s="1"/>
  <c r="Y31" i="1"/>
  <c r="Y30" i="1"/>
  <c r="Y29" i="1"/>
  <c r="D29" i="1"/>
  <c r="E29" i="1" s="1"/>
  <c r="Y28" i="1"/>
  <c r="Y27" i="1"/>
  <c r="Y26" i="1"/>
  <c r="Y25" i="1"/>
  <c r="Y24" i="1"/>
  <c r="Y23" i="1"/>
  <c r="Y22" i="1"/>
  <c r="Y21" i="1"/>
  <c r="D21" i="1"/>
  <c r="E21" i="1" s="1"/>
  <c r="Y20" i="1"/>
  <c r="Y19" i="1"/>
  <c r="Y18" i="1"/>
  <c r="Y17" i="1"/>
  <c r="Y16" i="1"/>
  <c r="AA16" i="1" l="1"/>
  <c r="L16" i="1"/>
  <c r="D16" i="1"/>
  <c r="E16" i="1" s="1"/>
  <c r="I16" i="1" s="1"/>
  <c r="L17" i="1"/>
  <c r="AA17" i="1"/>
  <c r="L25" i="1"/>
  <c r="AA25" i="1"/>
  <c r="L45" i="1"/>
  <c r="AA45" i="1"/>
  <c r="L53" i="1"/>
  <c r="AA53" i="1"/>
  <c r="L57" i="1"/>
  <c r="AA57" i="1"/>
  <c r="L61" i="1"/>
  <c r="AA61" i="1"/>
  <c r="L65" i="1"/>
  <c r="AA65" i="1"/>
  <c r="L73" i="1"/>
  <c r="AA73" i="1"/>
  <c r="L81" i="1"/>
  <c r="AA81" i="1"/>
  <c r="L89" i="1"/>
  <c r="AA89" i="1"/>
  <c r="L101" i="1"/>
  <c r="AA101" i="1"/>
  <c r="L113" i="1"/>
  <c r="AA113" i="1"/>
  <c r="L117" i="1"/>
  <c r="AA117" i="1"/>
  <c r="AA20" i="1"/>
  <c r="L20" i="1"/>
  <c r="AA24" i="1"/>
  <c r="L24" i="1"/>
  <c r="AA28" i="1"/>
  <c r="L28" i="1"/>
  <c r="AA48" i="1"/>
  <c r="L48" i="1"/>
  <c r="AA76" i="1"/>
  <c r="L76" i="1"/>
  <c r="AA84" i="1"/>
  <c r="L84" i="1"/>
  <c r="AA92" i="1"/>
  <c r="L92" i="1"/>
  <c r="AA96" i="1"/>
  <c r="L96" i="1"/>
  <c r="AA100" i="1"/>
  <c r="L100" i="1"/>
  <c r="D24" i="1"/>
  <c r="E24" i="1" s="1"/>
  <c r="G24" i="1" s="1"/>
  <c r="D48" i="1"/>
  <c r="E48" i="1" s="1"/>
  <c r="D84" i="1"/>
  <c r="E84" i="1" s="1"/>
  <c r="D92" i="1"/>
  <c r="E92" i="1" s="1"/>
  <c r="I92" i="1" s="1"/>
  <c r="D100" i="1"/>
  <c r="E100" i="1" s="1"/>
  <c r="I100" i="1" s="1"/>
  <c r="AA19" i="1"/>
  <c r="L19" i="1"/>
  <c r="AA23" i="1"/>
  <c r="L23" i="1"/>
  <c r="AA27" i="1"/>
  <c r="L27" i="1"/>
  <c r="AA31" i="1"/>
  <c r="L31" i="1"/>
  <c r="AA35" i="1"/>
  <c r="L35" i="1"/>
  <c r="AA39" i="1"/>
  <c r="L39" i="1"/>
  <c r="AA43" i="1"/>
  <c r="L43" i="1"/>
  <c r="AA47" i="1"/>
  <c r="L47" i="1"/>
  <c r="AA51" i="1"/>
  <c r="L51" i="1"/>
  <c r="AA55" i="1"/>
  <c r="L55" i="1"/>
  <c r="AA59" i="1"/>
  <c r="L59" i="1"/>
  <c r="AA63" i="1"/>
  <c r="L63" i="1"/>
  <c r="AA67" i="1"/>
  <c r="L67" i="1"/>
  <c r="AA71" i="1"/>
  <c r="L71" i="1"/>
  <c r="AA75" i="1"/>
  <c r="L75" i="1"/>
  <c r="AA79" i="1"/>
  <c r="L79" i="1"/>
  <c r="AA83" i="1"/>
  <c r="L83" i="1"/>
  <c r="AA87" i="1"/>
  <c r="L87" i="1"/>
  <c r="AA91" i="1"/>
  <c r="L91" i="1"/>
  <c r="AA95" i="1"/>
  <c r="L95" i="1"/>
  <c r="AA99" i="1"/>
  <c r="L99" i="1"/>
  <c r="AA103" i="1"/>
  <c r="L103" i="1"/>
  <c r="AA107" i="1"/>
  <c r="L107" i="1"/>
  <c r="AA111" i="1"/>
  <c r="L111" i="1"/>
  <c r="AA115" i="1"/>
  <c r="L115" i="1"/>
  <c r="D17" i="1"/>
  <c r="E17" i="1" s="1"/>
  <c r="G17" i="1" s="1"/>
  <c r="D25" i="1"/>
  <c r="I25" i="1" s="1"/>
  <c r="D45" i="1"/>
  <c r="E45" i="1" s="1"/>
  <c r="D53" i="1"/>
  <c r="E53" i="1" s="1"/>
  <c r="D57" i="1"/>
  <c r="E57" i="1" s="1"/>
  <c r="I57" i="1" s="1"/>
  <c r="D61" i="1"/>
  <c r="E61" i="1" s="1"/>
  <c r="I61" i="1" s="1"/>
  <c r="D65" i="1"/>
  <c r="E65" i="1" s="1"/>
  <c r="D73" i="1"/>
  <c r="E73" i="1" s="1"/>
  <c r="D81" i="1"/>
  <c r="E81" i="1" s="1"/>
  <c r="G81" i="1" s="1"/>
  <c r="D89" i="1"/>
  <c r="E89" i="1" s="1"/>
  <c r="I89" i="1" s="1"/>
  <c r="D101" i="1"/>
  <c r="E101" i="1" s="1"/>
  <c r="D113" i="1"/>
  <c r="E113" i="1" s="1"/>
  <c r="D117" i="1"/>
  <c r="E117" i="1" s="1"/>
  <c r="G117" i="1" s="1"/>
  <c r="L21" i="1"/>
  <c r="AA21" i="1"/>
  <c r="L29" i="1"/>
  <c r="AA29" i="1"/>
  <c r="L33" i="1"/>
  <c r="AA33" i="1"/>
  <c r="L37" i="1"/>
  <c r="AA37" i="1"/>
  <c r="L41" i="1"/>
  <c r="AA41" i="1"/>
  <c r="L49" i="1"/>
  <c r="AA49" i="1"/>
  <c r="L69" i="1"/>
  <c r="AA69" i="1"/>
  <c r="L77" i="1"/>
  <c r="AA77" i="1"/>
  <c r="L85" i="1"/>
  <c r="AA85" i="1"/>
  <c r="L93" i="1"/>
  <c r="AA93" i="1"/>
  <c r="L97" i="1"/>
  <c r="AA97" i="1"/>
  <c r="L105" i="1"/>
  <c r="AA105" i="1"/>
  <c r="L109" i="1"/>
  <c r="AA109" i="1"/>
  <c r="AA32" i="1"/>
  <c r="L32" i="1"/>
  <c r="AA36" i="1"/>
  <c r="L36" i="1"/>
  <c r="AA40" i="1"/>
  <c r="L40" i="1"/>
  <c r="AA44" i="1"/>
  <c r="L44" i="1"/>
  <c r="AA52" i="1"/>
  <c r="L52" i="1"/>
  <c r="AA56" i="1"/>
  <c r="L56" i="1"/>
  <c r="AA60" i="1"/>
  <c r="L60" i="1"/>
  <c r="AA64" i="1"/>
  <c r="L64" i="1"/>
  <c r="AA68" i="1"/>
  <c r="L68" i="1"/>
  <c r="AA72" i="1"/>
  <c r="L72" i="1"/>
  <c r="AA80" i="1"/>
  <c r="L80" i="1"/>
  <c r="AA88" i="1"/>
  <c r="L88" i="1"/>
  <c r="AA104" i="1"/>
  <c r="L104" i="1"/>
  <c r="AA108" i="1"/>
  <c r="L108" i="1"/>
  <c r="AA112" i="1"/>
  <c r="L112" i="1"/>
  <c r="AA116" i="1"/>
  <c r="L116" i="1"/>
  <c r="D20" i="1"/>
  <c r="E20" i="1" s="1"/>
  <c r="D28" i="1"/>
  <c r="E28" i="1" s="1"/>
  <c r="I28" i="1" s="1"/>
  <c r="D36" i="1"/>
  <c r="E36" i="1" s="1"/>
  <c r="G36" i="1" s="1"/>
  <c r="D44" i="1"/>
  <c r="E44" i="1" s="1"/>
  <c r="D52" i="1"/>
  <c r="E52" i="1" s="1"/>
  <c r="D60" i="1"/>
  <c r="E60" i="1" s="1"/>
  <c r="I60" i="1" s="1"/>
  <c r="D68" i="1"/>
  <c r="E68" i="1" s="1"/>
  <c r="G68" i="1" s="1"/>
  <c r="D76" i="1"/>
  <c r="E76" i="1" s="1"/>
  <c r="I76" i="1" s="1"/>
  <c r="D88" i="1"/>
  <c r="E88" i="1" s="1"/>
  <c r="D96" i="1"/>
  <c r="E96" i="1" s="1"/>
  <c r="G96" i="1" s="1"/>
  <c r="D104" i="1"/>
  <c r="E104" i="1" s="1"/>
  <c r="G104" i="1" s="1"/>
  <c r="D112" i="1"/>
  <c r="E112" i="1" s="1"/>
  <c r="L18" i="1"/>
  <c r="AA18" i="1"/>
  <c r="AA22" i="1"/>
  <c r="L22" i="1"/>
  <c r="AA26" i="1"/>
  <c r="L26" i="1"/>
  <c r="L30" i="1"/>
  <c r="AA30" i="1"/>
  <c r="L34" i="1"/>
  <c r="AA34" i="1"/>
  <c r="AA38" i="1"/>
  <c r="L38" i="1"/>
  <c r="AA42" i="1"/>
  <c r="L42" i="1"/>
  <c r="L46" i="1"/>
  <c r="AA46" i="1"/>
  <c r="L50" i="1"/>
  <c r="AA50" i="1"/>
  <c r="AA54" i="1"/>
  <c r="L54" i="1"/>
  <c r="AA58" i="1"/>
  <c r="L58" i="1"/>
  <c r="L62" i="1"/>
  <c r="AA62" i="1"/>
  <c r="L66" i="1"/>
  <c r="AA66" i="1"/>
  <c r="AA70" i="1"/>
  <c r="L70" i="1"/>
  <c r="AA74" i="1"/>
  <c r="L74" i="1"/>
  <c r="L78" i="1"/>
  <c r="AA78" i="1"/>
  <c r="L82" i="1"/>
  <c r="AA82" i="1"/>
  <c r="AA86" i="1"/>
  <c r="L86" i="1"/>
  <c r="AA90" i="1"/>
  <c r="L90" i="1"/>
  <c r="L94" i="1"/>
  <c r="AA94" i="1"/>
  <c r="L98" i="1"/>
  <c r="AA98" i="1"/>
  <c r="L102" i="1"/>
  <c r="AA102" i="1"/>
  <c r="AA106" i="1"/>
  <c r="L106" i="1"/>
  <c r="L110" i="1"/>
  <c r="AA110" i="1"/>
  <c r="L114" i="1"/>
  <c r="AA114" i="1"/>
  <c r="AA118" i="1"/>
  <c r="L118" i="1"/>
  <c r="D18" i="1"/>
  <c r="E18" i="1" s="1"/>
  <c r="D22" i="1"/>
  <c r="E22" i="1" s="1"/>
  <c r="I22" i="1" s="1"/>
  <c r="D26" i="1"/>
  <c r="E26" i="1" s="1"/>
  <c r="G26" i="1" s="1"/>
  <c r="D30" i="1"/>
  <c r="E30" i="1" s="1"/>
  <c r="G30" i="1" s="1"/>
  <c r="D34" i="1"/>
  <c r="E34" i="1" s="1"/>
  <c r="D38" i="1"/>
  <c r="E38" i="1" s="1"/>
  <c r="I38" i="1" s="1"/>
  <c r="D42" i="1"/>
  <c r="E42" i="1" s="1"/>
  <c r="G42" i="1" s="1"/>
  <c r="D46" i="1"/>
  <c r="E46" i="1" s="1"/>
  <c r="G46" i="1" s="1"/>
  <c r="D50" i="1"/>
  <c r="E50" i="1" s="1"/>
  <c r="D54" i="1"/>
  <c r="E54" i="1" s="1"/>
  <c r="I54" i="1" s="1"/>
  <c r="D58" i="1"/>
  <c r="E58" i="1" s="1"/>
  <c r="G58" i="1" s="1"/>
  <c r="D62" i="1"/>
  <c r="E62" i="1" s="1"/>
  <c r="G62" i="1" s="1"/>
  <c r="D66" i="1"/>
  <c r="E66" i="1" s="1"/>
  <c r="D70" i="1"/>
  <c r="E70" i="1" s="1"/>
  <c r="G70" i="1" s="1"/>
  <c r="D74" i="1"/>
  <c r="E74" i="1" s="1"/>
  <c r="G74" i="1" s="1"/>
  <c r="D78" i="1"/>
  <c r="E78" i="1" s="1"/>
  <c r="G78" i="1" s="1"/>
  <c r="D82" i="1"/>
  <c r="E82" i="1" s="1"/>
  <c r="G82" i="1" s="1"/>
  <c r="D86" i="1"/>
  <c r="E86" i="1" s="1"/>
  <c r="I86" i="1" s="1"/>
  <c r="D90" i="1"/>
  <c r="E90" i="1" s="1"/>
  <c r="G90" i="1" s="1"/>
  <c r="D94" i="1"/>
  <c r="E94" i="1" s="1"/>
  <c r="G94" i="1" s="1"/>
  <c r="D98" i="1"/>
  <c r="E98" i="1" s="1"/>
  <c r="D102" i="1"/>
  <c r="E102" i="1" s="1"/>
  <c r="I102" i="1" s="1"/>
  <c r="D106" i="1"/>
  <c r="E106" i="1" s="1"/>
  <c r="G106" i="1" s="1"/>
  <c r="D110" i="1"/>
  <c r="E110" i="1" s="1"/>
  <c r="G110" i="1" s="1"/>
  <c r="D114" i="1"/>
  <c r="E114" i="1" s="1"/>
  <c r="G114" i="1" s="1"/>
  <c r="D118" i="1"/>
  <c r="E118" i="1" s="1"/>
  <c r="G118" i="1" s="1"/>
  <c r="K16" i="1" a="1"/>
  <c r="G20" i="1"/>
  <c r="G40" i="1"/>
  <c r="G18" i="1"/>
  <c r="G22" i="1"/>
  <c r="G34" i="1"/>
  <c r="G50" i="1"/>
  <c r="G54" i="1"/>
  <c r="G66" i="1"/>
  <c r="G98" i="1"/>
  <c r="I19" i="1"/>
  <c r="I23" i="1"/>
  <c r="I27" i="1"/>
  <c r="I31" i="1"/>
  <c r="I35" i="1"/>
  <c r="I39" i="1"/>
  <c r="I43" i="1"/>
  <c r="I47" i="1"/>
  <c r="I51" i="1"/>
  <c r="I55" i="1"/>
  <c r="I59" i="1"/>
  <c r="I63" i="1"/>
  <c r="I67" i="1"/>
  <c r="I71" i="1"/>
  <c r="I75" i="1"/>
  <c r="I79" i="1"/>
  <c r="I83" i="1"/>
  <c r="I87" i="1"/>
  <c r="I91" i="1"/>
  <c r="I95" i="1"/>
  <c r="I99" i="1"/>
  <c r="I103" i="1"/>
  <c r="I107" i="1"/>
  <c r="I111" i="1"/>
  <c r="I115" i="1"/>
  <c r="G19" i="1"/>
  <c r="G23" i="1"/>
  <c r="G27" i="1"/>
  <c r="G31" i="1"/>
  <c r="G35" i="1"/>
  <c r="G39" i="1"/>
  <c r="G43" i="1"/>
  <c r="G47" i="1"/>
  <c r="G51" i="1"/>
  <c r="G55" i="1"/>
  <c r="G59" i="1"/>
  <c r="G63" i="1"/>
  <c r="G67" i="1"/>
  <c r="G71" i="1"/>
  <c r="G75" i="1"/>
  <c r="G79" i="1"/>
  <c r="G83" i="1"/>
  <c r="G87" i="1"/>
  <c r="G91" i="1"/>
  <c r="G95" i="1"/>
  <c r="G99" i="1"/>
  <c r="G103" i="1"/>
  <c r="G107" i="1"/>
  <c r="G111" i="1"/>
  <c r="G115" i="1"/>
  <c r="I20" i="1"/>
  <c r="I32" i="1"/>
  <c r="I40" i="1"/>
  <c r="I44" i="1"/>
  <c r="I48" i="1"/>
  <c r="I52" i="1"/>
  <c r="I56" i="1"/>
  <c r="I64" i="1"/>
  <c r="I72" i="1"/>
  <c r="I80" i="1"/>
  <c r="I84" i="1"/>
  <c r="I88" i="1"/>
  <c r="I108" i="1"/>
  <c r="I112" i="1"/>
  <c r="I116" i="1"/>
  <c r="G32" i="1"/>
  <c r="G44" i="1"/>
  <c r="G48" i="1"/>
  <c r="G52" i="1"/>
  <c r="G56" i="1"/>
  <c r="G64" i="1"/>
  <c r="G72" i="1"/>
  <c r="G80" i="1"/>
  <c r="G84" i="1"/>
  <c r="G88" i="1"/>
  <c r="G108" i="1"/>
  <c r="G112" i="1"/>
  <c r="G116" i="1"/>
  <c r="I21" i="1"/>
  <c r="I29" i="1"/>
  <c r="I33" i="1"/>
  <c r="I37" i="1"/>
  <c r="I41" i="1"/>
  <c r="I45" i="1"/>
  <c r="I49" i="1"/>
  <c r="I53" i="1"/>
  <c r="I65" i="1"/>
  <c r="I69" i="1"/>
  <c r="I73" i="1"/>
  <c r="I77" i="1"/>
  <c r="I81" i="1"/>
  <c r="I85" i="1"/>
  <c r="I93" i="1"/>
  <c r="I97" i="1"/>
  <c r="I101" i="1"/>
  <c r="I105" i="1"/>
  <c r="I109" i="1"/>
  <c r="I113" i="1"/>
  <c r="I117" i="1"/>
  <c r="G21" i="1"/>
  <c r="G29" i="1"/>
  <c r="G33" i="1"/>
  <c r="G37" i="1"/>
  <c r="G41" i="1"/>
  <c r="G45" i="1"/>
  <c r="G49" i="1"/>
  <c r="G53" i="1"/>
  <c r="G57" i="1"/>
  <c r="G65" i="1"/>
  <c r="G69" i="1"/>
  <c r="G73" i="1"/>
  <c r="G77" i="1"/>
  <c r="G85" i="1"/>
  <c r="G93" i="1"/>
  <c r="G97" i="1"/>
  <c r="G101" i="1"/>
  <c r="G105" i="1"/>
  <c r="G109" i="1"/>
  <c r="G113" i="1"/>
  <c r="I18" i="1"/>
  <c r="I30" i="1"/>
  <c r="I34" i="1"/>
  <c r="I46" i="1"/>
  <c r="I50" i="1"/>
  <c r="I62" i="1"/>
  <c r="I66" i="1"/>
  <c r="I70" i="1"/>
  <c r="I78" i="1"/>
  <c r="I82" i="1"/>
  <c r="I94" i="1"/>
  <c r="I98" i="1"/>
  <c r="I110" i="1"/>
  <c r="I114" i="1"/>
  <c r="E12" i="1"/>
  <c r="W119" i="1"/>
  <c r="C90" i="2" s="1"/>
  <c r="C119" i="1"/>
  <c r="C49" i="2" s="1"/>
  <c r="O12" i="1"/>
  <c r="AC12" i="1"/>
  <c r="AI13" i="1"/>
  <c r="AL3" i="2"/>
  <c r="I118" i="1" l="1"/>
  <c r="G76" i="1"/>
  <c r="G86" i="1"/>
  <c r="G60" i="1"/>
  <c r="I24" i="1"/>
  <c r="I17" i="1"/>
  <c r="G92" i="1"/>
  <c r="G102" i="1"/>
  <c r="G38" i="1"/>
  <c r="G61" i="1"/>
  <c r="I104" i="1"/>
  <c r="G25" i="1"/>
  <c r="I68" i="1"/>
  <c r="I36" i="1"/>
  <c r="G16" i="1"/>
  <c r="G100" i="1"/>
  <c r="I96" i="1"/>
  <c r="G89" i="1"/>
  <c r="E119" i="1"/>
  <c r="C56" i="2" s="1"/>
  <c r="I106" i="1"/>
  <c r="I90" i="1"/>
  <c r="I74" i="1"/>
  <c r="I58" i="1"/>
  <c r="I42" i="1"/>
  <c r="I26" i="1"/>
  <c r="G28" i="1"/>
  <c r="K16" i="1"/>
  <c r="K115" i="1"/>
  <c r="M115" i="1" s="1"/>
  <c r="K99" i="1"/>
  <c r="M99" i="1" s="1"/>
  <c r="K83" i="1"/>
  <c r="M83" i="1" s="1"/>
  <c r="K67" i="1"/>
  <c r="M67" i="1" s="1"/>
  <c r="K51" i="1"/>
  <c r="M51" i="1" s="1"/>
  <c r="K35" i="1"/>
  <c r="M35" i="1" s="1"/>
  <c r="K19" i="1"/>
  <c r="M19" i="1" s="1"/>
  <c r="K106" i="1"/>
  <c r="M106" i="1" s="1"/>
  <c r="K90" i="1"/>
  <c r="M90" i="1" s="1"/>
  <c r="K74" i="1"/>
  <c r="M74" i="1" s="1"/>
  <c r="K58" i="1"/>
  <c r="M58" i="1" s="1"/>
  <c r="K42" i="1"/>
  <c r="M42" i="1" s="1"/>
  <c r="K26" i="1"/>
  <c r="M26" i="1" s="1"/>
  <c r="K113" i="1"/>
  <c r="M113" i="1" s="1"/>
  <c r="K97" i="1"/>
  <c r="M97" i="1" s="1"/>
  <c r="K81" i="1"/>
  <c r="M81" i="1" s="1"/>
  <c r="K65" i="1"/>
  <c r="M65" i="1" s="1"/>
  <c r="K49" i="1"/>
  <c r="M49" i="1" s="1"/>
  <c r="K33" i="1"/>
  <c r="M33" i="1" s="1"/>
  <c r="K17" i="1"/>
  <c r="M17" i="1" s="1"/>
  <c r="K104" i="1"/>
  <c r="M104" i="1" s="1"/>
  <c r="K88" i="1"/>
  <c r="M88" i="1" s="1"/>
  <c r="K72" i="1"/>
  <c r="M72" i="1" s="1"/>
  <c r="K56" i="1"/>
  <c r="M56" i="1" s="1"/>
  <c r="K40" i="1"/>
  <c r="M40" i="1" s="1"/>
  <c r="K24" i="1"/>
  <c r="M24" i="1" s="1"/>
  <c r="K111" i="1"/>
  <c r="M111" i="1" s="1"/>
  <c r="K95" i="1"/>
  <c r="M95" i="1" s="1"/>
  <c r="K79" i="1"/>
  <c r="M79" i="1" s="1"/>
  <c r="K63" i="1"/>
  <c r="M63" i="1" s="1"/>
  <c r="K47" i="1"/>
  <c r="M47" i="1" s="1"/>
  <c r="K31" i="1"/>
  <c r="M31" i="1" s="1"/>
  <c r="K118" i="1"/>
  <c r="M118" i="1" s="1"/>
  <c r="K102" i="1"/>
  <c r="M102" i="1" s="1"/>
  <c r="K86" i="1"/>
  <c r="M86" i="1" s="1"/>
  <c r="K70" i="1"/>
  <c r="M70" i="1" s="1"/>
  <c r="K54" i="1"/>
  <c r="M54" i="1" s="1"/>
  <c r="K38" i="1"/>
  <c r="M38" i="1" s="1"/>
  <c r="K22" i="1"/>
  <c r="M22" i="1" s="1"/>
  <c r="K109" i="1"/>
  <c r="M109" i="1" s="1"/>
  <c r="K93" i="1"/>
  <c r="M93" i="1" s="1"/>
  <c r="K77" i="1"/>
  <c r="M77" i="1" s="1"/>
  <c r="K61" i="1"/>
  <c r="M61" i="1" s="1"/>
  <c r="K45" i="1"/>
  <c r="M45" i="1" s="1"/>
  <c r="K29" i="1"/>
  <c r="M29" i="1" s="1"/>
  <c r="K116" i="1"/>
  <c r="M116" i="1" s="1"/>
  <c r="K100" i="1"/>
  <c r="M100" i="1" s="1"/>
  <c r="K84" i="1"/>
  <c r="M84" i="1" s="1"/>
  <c r="K68" i="1"/>
  <c r="M68" i="1" s="1"/>
  <c r="K52" i="1"/>
  <c r="M52" i="1" s="1"/>
  <c r="K36" i="1"/>
  <c r="M36" i="1" s="1"/>
  <c r="K20" i="1"/>
  <c r="M20" i="1" s="1"/>
  <c r="K107" i="1"/>
  <c r="M107" i="1" s="1"/>
  <c r="K91" i="1"/>
  <c r="M91" i="1" s="1"/>
  <c r="K75" i="1"/>
  <c r="M75" i="1" s="1"/>
  <c r="K59" i="1"/>
  <c r="M59" i="1" s="1"/>
  <c r="K43" i="1"/>
  <c r="M43" i="1" s="1"/>
  <c r="K27" i="1"/>
  <c r="M27" i="1" s="1"/>
  <c r="K114" i="1"/>
  <c r="M114" i="1" s="1"/>
  <c r="K98" i="1"/>
  <c r="M98" i="1" s="1"/>
  <c r="K82" i="1"/>
  <c r="M82" i="1" s="1"/>
  <c r="K66" i="1"/>
  <c r="M66" i="1" s="1"/>
  <c r="K50" i="1"/>
  <c r="M50" i="1" s="1"/>
  <c r="K34" i="1"/>
  <c r="M34" i="1" s="1"/>
  <c r="K18" i="1"/>
  <c r="M18" i="1" s="1"/>
  <c r="K105" i="1"/>
  <c r="M105" i="1" s="1"/>
  <c r="K89" i="1"/>
  <c r="M89" i="1" s="1"/>
  <c r="K73" i="1"/>
  <c r="M73" i="1" s="1"/>
  <c r="K57" i="1"/>
  <c r="M57" i="1" s="1"/>
  <c r="K41" i="1"/>
  <c r="M41" i="1" s="1"/>
  <c r="K25" i="1"/>
  <c r="M25" i="1" s="1"/>
  <c r="K112" i="1"/>
  <c r="M112" i="1" s="1"/>
  <c r="K96" i="1"/>
  <c r="M96" i="1" s="1"/>
  <c r="K80" i="1"/>
  <c r="M80" i="1" s="1"/>
  <c r="K64" i="1"/>
  <c r="M64" i="1" s="1"/>
  <c r="K48" i="1"/>
  <c r="M48" i="1" s="1"/>
  <c r="K32" i="1"/>
  <c r="M32" i="1" s="1"/>
  <c r="K55" i="1"/>
  <c r="M55" i="1" s="1"/>
  <c r="K94" i="1"/>
  <c r="M94" i="1" s="1"/>
  <c r="K30" i="1"/>
  <c r="M30" i="1" s="1"/>
  <c r="K69" i="1"/>
  <c r="M69" i="1" s="1"/>
  <c r="K108" i="1"/>
  <c r="M108" i="1" s="1"/>
  <c r="K44" i="1"/>
  <c r="M44" i="1" s="1"/>
  <c r="K103" i="1"/>
  <c r="M103" i="1" s="1"/>
  <c r="K39" i="1"/>
  <c r="M39" i="1" s="1"/>
  <c r="K78" i="1"/>
  <c r="M78" i="1" s="1"/>
  <c r="K117" i="1"/>
  <c r="M117" i="1" s="1"/>
  <c r="K53" i="1"/>
  <c r="M53" i="1" s="1"/>
  <c r="K92" i="1"/>
  <c r="M92" i="1" s="1"/>
  <c r="K28" i="1"/>
  <c r="M28" i="1" s="1"/>
  <c r="K87" i="1"/>
  <c r="M87" i="1" s="1"/>
  <c r="K23" i="1"/>
  <c r="M23" i="1" s="1"/>
  <c r="K62" i="1"/>
  <c r="M62" i="1" s="1"/>
  <c r="K101" i="1"/>
  <c r="M101" i="1" s="1"/>
  <c r="K37" i="1"/>
  <c r="M37" i="1" s="1"/>
  <c r="K76" i="1"/>
  <c r="M76" i="1" s="1"/>
  <c r="K71" i="1"/>
  <c r="M71" i="1" s="1"/>
  <c r="K110" i="1"/>
  <c r="M110" i="1" s="1"/>
  <c r="K46" i="1"/>
  <c r="M46" i="1" s="1"/>
  <c r="K85" i="1"/>
  <c r="M85" i="1" s="1"/>
  <c r="K21" i="1"/>
  <c r="M21" i="1" s="1"/>
  <c r="K60" i="1"/>
  <c r="M60" i="1" s="1"/>
  <c r="L6" i="2" l="1"/>
  <c r="L7" i="2" s="1"/>
  <c r="J56" i="2"/>
  <c r="C52" i="2"/>
  <c r="M16" i="1"/>
  <c r="K119" i="1"/>
  <c r="I119" i="1"/>
  <c r="G119" i="1"/>
  <c r="O16" i="1" l="1" a="1"/>
  <c r="M119" i="1"/>
  <c r="C64" i="2"/>
  <c r="C61" i="2"/>
  <c r="L8" i="2"/>
  <c r="K61" i="2"/>
  <c r="K64" i="2"/>
  <c r="L10" i="2"/>
  <c r="S64" i="2"/>
  <c r="S61" i="2"/>
  <c r="C70" i="2" l="1"/>
  <c r="C67" i="2"/>
  <c r="J70" i="2"/>
  <c r="O16" i="1"/>
  <c r="O107" i="1"/>
  <c r="O91" i="1"/>
  <c r="O75" i="1"/>
  <c r="O59" i="1"/>
  <c r="O43" i="1"/>
  <c r="O27" i="1"/>
  <c r="O114" i="1"/>
  <c r="O98" i="1"/>
  <c r="O82" i="1"/>
  <c r="O66" i="1"/>
  <c r="O50" i="1"/>
  <c r="O34" i="1"/>
  <c r="O18" i="1"/>
  <c r="O105" i="1"/>
  <c r="O89" i="1"/>
  <c r="O73" i="1"/>
  <c r="O57" i="1"/>
  <c r="O41" i="1"/>
  <c r="O25" i="1"/>
  <c r="O112" i="1"/>
  <c r="O96" i="1"/>
  <c r="O80" i="1"/>
  <c r="O64" i="1"/>
  <c r="O48" i="1"/>
  <c r="O32" i="1"/>
  <c r="O103" i="1"/>
  <c r="O87" i="1"/>
  <c r="O71" i="1"/>
  <c r="O55" i="1"/>
  <c r="O39" i="1"/>
  <c r="O23" i="1"/>
  <c r="O110" i="1"/>
  <c r="O94" i="1"/>
  <c r="O78" i="1"/>
  <c r="O62" i="1"/>
  <c r="O46" i="1"/>
  <c r="O30" i="1"/>
  <c r="O117" i="1"/>
  <c r="O101" i="1"/>
  <c r="O85" i="1"/>
  <c r="O69" i="1"/>
  <c r="O53" i="1"/>
  <c r="O37" i="1"/>
  <c r="O21" i="1"/>
  <c r="O108" i="1"/>
  <c r="O92" i="1"/>
  <c r="O76" i="1"/>
  <c r="O60" i="1"/>
  <c r="O44" i="1"/>
  <c r="O28" i="1"/>
  <c r="O115" i="1"/>
  <c r="O99" i="1"/>
  <c r="O83" i="1"/>
  <c r="O67" i="1"/>
  <c r="O51" i="1"/>
  <c r="O35" i="1"/>
  <c r="O19" i="1"/>
  <c r="O106" i="1"/>
  <c r="O90" i="1"/>
  <c r="O74" i="1"/>
  <c r="O58" i="1"/>
  <c r="O42" i="1"/>
  <c r="O26" i="1"/>
  <c r="O113" i="1"/>
  <c r="O97" i="1"/>
  <c r="O81" i="1"/>
  <c r="O65" i="1"/>
  <c r="O49" i="1"/>
  <c r="O33" i="1"/>
  <c r="O17" i="1"/>
  <c r="O104" i="1"/>
  <c r="O88" i="1"/>
  <c r="O72" i="1"/>
  <c r="O56" i="1"/>
  <c r="O40" i="1"/>
  <c r="O24" i="1"/>
  <c r="O95" i="1"/>
  <c r="O31" i="1"/>
  <c r="O70" i="1"/>
  <c r="O109" i="1"/>
  <c r="O45" i="1"/>
  <c r="O84" i="1"/>
  <c r="O20" i="1"/>
  <c r="O79" i="1"/>
  <c r="O118" i="1"/>
  <c r="O54" i="1"/>
  <c r="O93" i="1"/>
  <c r="O29" i="1"/>
  <c r="O68" i="1"/>
  <c r="O63" i="1"/>
  <c r="O102" i="1"/>
  <c r="O38" i="1"/>
  <c r="O77" i="1"/>
  <c r="O116" i="1"/>
  <c r="O52" i="1"/>
  <c r="O111" i="1"/>
  <c r="O47" i="1"/>
  <c r="O86" i="1"/>
  <c r="O22" i="1"/>
  <c r="O61" i="1"/>
  <c r="O100" i="1"/>
  <c r="O36" i="1"/>
  <c r="L9" i="2"/>
  <c r="L11" i="2"/>
  <c r="S61" i="1" l="1"/>
  <c r="U61" i="1"/>
  <c r="S111" i="1"/>
  <c r="U111" i="1"/>
  <c r="U38" i="1"/>
  <c r="S38" i="1"/>
  <c r="S29" i="1"/>
  <c r="U29" i="1"/>
  <c r="S79" i="1"/>
  <c r="U79" i="1"/>
  <c r="S109" i="1"/>
  <c r="U109" i="1"/>
  <c r="S24" i="1"/>
  <c r="U24" i="1"/>
  <c r="S88" i="1"/>
  <c r="U88" i="1"/>
  <c r="S49" i="1"/>
  <c r="U49" i="1"/>
  <c r="U113" i="1"/>
  <c r="S113" i="1"/>
  <c r="U74" i="1"/>
  <c r="S74" i="1"/>
  <c r="S35" i="1"/>
  <c r="U35" i="1"/>
  <c r="S99" i="1"/>
  <c r="U99" i="1"/>
  <c r="U60" i="1"/>
  <c r="S60" i="1"/>
  <c r="S21" i="1"/>
  <c r="U21" i="1"/>
  <c r="U85" i="1"/>
  <c r="S85" i="1"/>
  <c r="U46" i="1"/>
  <c r="S46" i="1"/>
  <c r="U110" i="1"/>
  <c r="S110" i="1"/>
  <c r="S71" i="1"/>
  <c r="U71" i="1"/>
  <c r="U48" i="1"/>
  <c r="S48" i="1"/>
  <c r="U112" i="1"/>
  <c r="S112" i="1"/>
  <c r="S73" i="1"/>
  <c r="U73" i="1"/>
  <c r="U34" i="1"/>
  <c r="S34" i="1"/>
  <c r="U98" i="1"/>
  <c r="S98" i="1"/>
  <c r="S59" i="1"/>
  <c r="U59" i="1"/>
  <c r="U16" i="1"/>
  <c r="S16" i="1"/>
  <c r="U26" i="1"/>
  <c r="S26" i="1"/>
  <c r="S36" i="1"/>
  <c r="U36" i="1"/>
  <c r="U86" i="1"/>
  <c r="S86" i="1"/>
  <c r="U116" i="1"/>
  <c r="S116" i="1"/>
  <c r="S63" i="1"/>
  <c r="U63" i="1"/>
  <c r="U54" i="1"/>
  <c r="S54" i="1"/>
  <c r="U84" i="1"/>
  <c r="S84" i="1"/>
  <c r="S31" i="1"/>
  <c r="U31" i="1"/>
  <c r="S56" i="1"/>
  <c r="U56" i="1"/>
  <c r="S17" i="1"/>
  <c r="U17" i="1"/>
  <c r="S81" i="1"/>
  <c r="U81" i="1"/>
  <c r="U42" i="1"/>
  <c r="S42" i="1"/>
  <c r="U106" i="1"/>
  <c r="S106" i="1"/>
  <c r="S67" i="1"/>
  <c r="U67" i="1"/>
  <c r="S28" i="1"/>
  <c r="U28" i="1"/>
  <c r="U92" i="1"/>
  <c r="S92" i="1"/>
  <c r="U53" i="1"/>
  <c r="S53" i="1"/>
  <c r="U117" i="1"/>
  <c r="S117" i="1"/>
  <c r="U78" i="1"/>
  <c r="S78" i="1"/>
  <c r="S39" i="1"/>
  <c r="U39" i="1"/>
  <c r="S103" i="1"/>
  <c r="U103" i="1"/>
  <c r="U80" i="1"/>
  <c r="S80" i="1"/>
  <c r="S41" i="1"/>
  <c r="U41" i="1"/>
  <c r="S105" i="1"/>
  <c r="U105" i="1"/>
  <c r="U66" i="1"/>
  <c r="S66" i="1"/>
  <c r="S27" i="1"/>
  <c r="U27" i="1"/>
  <c r="S91" i="1"/>
  <c r="U91" i="1"/>
  <c r="U22" i="1"/>
  <c r="S22" i="1"/>
  <c r="U52" i="1"/>
  <c r="S52" i="1"/>
  <c r="U102" i="1"/>
  <c r="S102" i="1"/>
  <c r="S93" i="1"/>
  <c r="U93" i="1"/>
  <c r="S20" i="1"/>
  <c r="U20" i="1"/>
  <c r="U70" i="1"/>
  <c r="S70" i="1"/>
  <c r="S40" i="1"/>
  <c r="U40" i="1"/>
  <c r="S104" i="1"/>
  <c r="U104" i="1"/>
  <c r="U65" i="1"/>
  <c r="S65" i="1"/>
  <c r="U90" i="1"/>
  <c r="S90" i="1"/>
  <c r="S51" i="1"/>
  <c r="U51" i="1"/>
  <c r="S115" i="1"/>
  <c r="U115" i="1"/>
  <c r="U76" i="1"/>
  <c r="S76" i="1"/>
  <c r="S37" i="1"/>
  <c r="U37" i="1"/>
  <c r="U101" i="1"/>
  <c r="S101" i="1"/>
  <c r="U62" i="1"/>
  <c r="S62" i="1"/>
  <c r="S23" i="1"/>
  <c r="U23" i="1"/>
  <c r="S87" i="1"/>
  <c r="U87" i="1"/>
  <c r="U64" i="1"/>
  <c r="S64" i="1"/>
  <c r="S25" i="1"/>
  <c r="U25" i="1"/>
  <c r="S89" i="1"/>
  <c r="U89" i="1"/>
  <c r="U50" i="1"/>
  <c r="S50" i="1"/>
  <c r="U114" i="1"/>
  <c r="S114" i="1"/>
  <c r="S75" i="1"/>
  <c r="U75" i="1"/>
  <c r="U100" i="1"/>
  <c r="S100" i="1"/>
  <c r="S47" i="1"/>
  <c r="U47" i="1"/>
  <c r="S77" i="1"/>
  <c r="U77" i="1"/>
  <c r="U68" i="1"/>
  <c r="S68" i="1"/>
  <c r="U118" i="1"/>
  <c r="S118" i="1"/>
  <c r="S45" i="1"/>
  <c r="U45" i="1"/>
  <c r="S95" i="1"/>
  <c r="U95" i="1"/>
  <c r="S72" i="1"/>
  <c r="U72" i="1"/>
  <c r="S33" i="1"/>
  <c r="U33" i="1"/>
  <c r="U97" i="1"/>
  <c r="S97" i="1"/>
  <c r="U58" i="1"/>
  <c r="S58" i="1"/>
  <c r="S19" i="1"/>
  <c r="U19" i="1"/>
  <c r="S83" i="1"/>
  <c r="U83" i="1"/>
  <c r="S44" i="1"/>
  <c r="U44" i="1"/>
  <c r="U108" i="1"/>
  <c r="S108" i="1"/>
  <c r="U69" i="1"/>
  <c r="S69" i="1"/>
  <c r="U30" i="1"/>
  <c r="S30" i="1"/>
  <c r="U94" i="1"/>
  <c r="S94" i="1"/>
  <c r="S55" i="1"/>
  <c r="U55" i="1"/>
  <c r="S32" i="1"/>
  <c r="U32" i="1"/>
  <c r="U96" i="1"/>
  <c r="S96" i="1"/>
  <c r="S57" i="1"/>
  <c r="U57" i="1"/>
  <c r="U18" i="1"/>
  <c r="S18" i="1"/>
  <c r="U82" i="1"/>
  <c r="S82" i="1"/>
  <c r="S43" i="1"/>
  <c r="U43" i="1"/>
  <c r="S107" i="1"/>
  <c r="U107" i="1"/>
  <c r="Q81" i="1"/>
  <c r="V81" i="1" s="1"/>
  <c r="P81" i="1"/>
  <c r="Q100" i="1"/>
  <c r="V100" i="1" s="1"/>
  <c r="P100" i="1"/>
  <c r="P47" i="1"/>
  <c r="Q47" i="1"/>
  <c r="V47" i="1" s="1"/>
  <c r="Q77" i="1"/>
  <c r="V77" i="1" s="1"/>
  <c r="P77" i="1"/>
  <c r="Q68" i="1"/>
  <c r="V68" i="1" s="1"/>
  <c r="P68" i="1"/>
  <c r="P118" i="1"/>
  <c r="Q118" i="1"/>
  <c r="V118" i="1" s="1"/>
  <c r="Q45" i="1"/>
  <c r="V45" i="1" s="1"/>
  <c r="P45" i="1"/>
  <c r="P95" i="1"/>
  <c r="Q95" i="1"/>
  <c r="V95" i="1" s="1"/>
  <c r="P72" i="1"/>
  <c r="Q72" i="1"/>
  <c r="V72" i="1" s="1"/>
  <c r="Q33" i="1"/>
  <c r="V33" i="1" s="1"/>
  <c r="P33" i="1"/>
  <c r="Q97" i="1"/>
  <c r="V97" i="1" s="1"/>
  <c r="P97" i="1"/>
  <c r="P58" i="1"/>
  <c r="Q58" i="1"/>
  <c r="V58" i="1" s="1"/>
  <c r="Q19" i="1"/>
  <c r="V19" i="1" s="1"/>
  <c r="P19" i="1"/>
  <c r="Q83" i="1"/>
  <c r="V83" i="1" s="1"/>
  <c r="P83" i="1"/>
  <c r="Q44" i="1"/>
  <c r="V44" i="1" s="1"/>
  <c r="P44" i="1"/>
  <c r="Q69" i="1"/>
  <c r="V69" i="1" s="1"/>
  <c r="P69" i="1"/>
  <c r="P30" i="1"/>
  <c r="Q30" i="1"/>
  <c r="V30" i="1" s="1"/>
  <c r="P94" i="1"/>
  <c r="Q94" i="1"/>
  <c r="V94" i="1" s="1"/>
  <c r="P55" i="1"/>
  <c r="Q55" i="1"/>
  <c r="V55" i="1" s="1"/>
  <c r="Q32" i="1"/>
  <c r="V32" i="1" s="1"/>
  <c r="P32" i="1"/>
  <c r="P96" i="1"/>
  <c r="Q96" i="1"/>
  <c r="V96" i="1" s="1"/>
  <c r="Q57" i="1"/>
  <c r="V57" i="1" s="1"/>
  <c r="P57" i="1"/>
  <c r="P18" i="1"/>
  <c r="Q18" i="1"/>
  <c r="V18" i="1" s="1"/>
  <c r="P82" i="1"/>
  <c r="Q82" i="1"/>
  <c r="V82" i="1" s="1"/>
  <c r="Q107" i="1"/>
  <c r="V107" i="1" s="1"/>
  <c r="P107" i="1"/>
  <c r="Q61" i="1"/>
  <c r="V61" i="1" s="1"/>
  <c r="P61" i="1"/>
  <c r="P111" i="1"/>
  <c r="Q111" i="1"/>
  <c r="V111" i="1" s="1"/>
  <c r="P38" i="1"/>
  <c r="Q38" i="1"/>
  <c r="V38" i="1" s="1"/>
  <c r="P29" i="1"/>
  <c r="Q29" i="1"/>
  <c r="V29" i="1" s="1"/>
  <c r="P79" i="1"/>
  <c r="Q79" i="1"/>
  <c r="V79" i="1" s="1"/>
  <c r="Q109" i="1"/>
  <c r="V109" i="1" s="1"/>
  <c r="P109" i="1"/>
  <c r="P24" i="1"/>
  <c r="Q24" i="1"/>
  <c r="V24" i="1" s="1"/>
  <c r="P88" i="1"/>
  <c r="Q88" i="1"/>
  <c r="V88" i="1" s="1"/>
  <c r="Q49" i="1"/>
  <c r="V49" i="1" s="1"/>
  <c r="P49" i="1"/>
  <c r="Q113" i="1"/>
  <c r="V113" i="1" s="1"/>
  <c r="P113" i="1"/>
  <c r="P74" i="1"/>
  <c r="Q74" i="1"/>
  <c r="V74" i="1" s="1"/>
  <c r="Q35" i="1"/>
  <c r="V35" i="1" s="1"/>
  <c r="P35" i="1"/>
  <c r="Q99" i="1"/>
  <c r="V99" i="1" s="1"/>
  <c r="P99" i="1"/>
  <c r="Q60" i="1"/>
  <c r="V60" i="1" s="1"/>
  <c r="P60" i="1"/>
  <c r="Q21" i="1"/>
  <c r="V21" i="1" s="1"/>
  <c r="P21" i="1"/>
  <c r="P85" i="1"/>
  <c r="Q85" i="1"/>
  <c r="V85" i="1" s="1"/>
  <c r="P46" i="1"/>
  <c r="Q46" i="1"/>
  <c r="V46" i="1" s="1"/>
  <c r="P110" i="1"/>
  <c r="Q110" i="1"/>
  <c r="V110" i="1" s="1"/>
  <c r="P71" i="1"/>
  <c r="Q71" i="1"/>
  <c r="V71" i="1" s="1"/>
  <c r="P48" i="1"/>
  <c r="Q48" i="1"/>
  <c r="V48" i="1" s="1"/>
  <c r="P112" i="1"/>
  <c r="Q112" i="1"/>
  <c r="V112" i="1" s="1"/>
  <c r="Q73" i="1"/>
  <c r="V73" i="1" s="1"/>
  <c r="P73" i="1"/>
  <c r="P34" i="1"/>
  <c r="Q34" i="1"/>
  <c r="V34" i="1" s="1"/>
  <c r="P98" i="1"/>
  <c r="Q98" i="1"/>
  <c r="V98" i="1" s="1"/>
  <c r="Q59" i="1"/>
  <c r="V59" i="1" s="1"/>
  <c r="P59" i="1"/>
  <c r="O119" i="1"/>
  <c r="Q16" i="1"/>
  <c r="P16" i="1"/>
  <c r="P22" i="1"/>
  <c r="Q22" i="1"/>
  <c r="V22" i="1" s="1"/>
  <c r="Q52" i="1"/>
  <c r="V52" i="1" s="1"/>
  <c r="P52" i="1"/>
  <c r="P102" i="1"/>
  <c r="Q102" i="1"/>
  <c r="V102" i="1" s="1"/>
  <c r="P93" i="1"/>
  <c r="Q93" i="1"/>
  <c r="V93" i="1" s="1"/>
  <c r="P20" i="1"/>
  <c r="Q20" i="1"/>
  <c r="V20" i="1" s="1"/>
  <c r="P70" i="1"/>
  <c r="Q70" i="1"/>
  <c r="V70" i="1" s="1"/>
  <c r="P40" i="1"/>
  <c r="Q40" i="1"/>
  <c r="V40" i="1" s="1"/>
  <c r="P104" i="1"/>
  <c r="Q104" i="1"/>
  <c r="V104" i="1" s="1"/>
  <c r="Q65" i="1"/>
  <c r="V65" i="1" s="1"/>
  <c r="P65" i="1"/>
  <c r="P26" i="1"/>
  <c r="Q26" i="1"/>
  <c r="V26" i="1" s="1"/>
  <c r="P90" i="1"/>
  <c r="Q90" i="1"/>
  <c r="V90" i="1" s="1"/>
  <c r="Q51" i="1"/>
  <c r="V51" i="1" s="1"/>
  <c r="P51" i="1"/>
  <c r="Q115" i="1"/>
  <c r="V115" i="1" s="1"/>
  <c r="P115" i="1"/>
  <c r="Q76" i="1"/>
  <c r="V76" i="1" s="1"/>
  <c r="P76" i="1"/>
  <c r="P37" i="1"/>
  <c r="Q37" i="1"/>
  <c r="V37" i="1" s="1"/>
  <c r="Q101" i="1"/>
  <c r="V101" i="1" s="1"/>
  <c r="P101" i="1"/>
  <c r="P62" i="1"/>
  <c r="Q62" i="1"/>
  <c r="V62" i="1" s="1"/>
  <c r="P23" i="1"/>
  <c r="Q23" i="1"/>
  <c r="V23" i="1" s="1"/>
  <c r="P87" i="1"/>
  <c r="Q87" i="1"/>
  <c r="V87" i="1" s="1"/>
  <c r="P64" i="1"/>
  <c r="Q64" i="1"/>
  <c r="V64" i="1" s="1"/>
  <c r="Q25" i="1"/>
  <c r="V25" i="1" s="1"/>
  <c r="P25" i="1"/>
  <c r="Q89" i="1"/>
  <c r="V89" i="1" s="1"/>
  <c r="P89" i="1"/>
  <c r="P50" i="1"/>
  <c r="Q50" i="1"/>
  <c r="V50" i="1" s="1"/>
  <c r="P114" i="1"/>
  <c r="Q114" i="1"/>
  <c r="V114" i="1" s="1"/>
  <c r="Q75" i="1"/>
  <c r="V75" i="1" s="1"/>
  <c r="P75" i="1"/>
  <c r="Q36" i="1"/>
  <c r="V36" i="1" s="1"/>
  <c r="P36" i="1"/>
  <c r="P86" i="1"/>
  <c r="Q86" i="1"/>
  <c r="V86" i="1" s="1"/>
  <c r="Q116" i="1"/>
  <c r="V116" i="1" s="1"/>
  <c r="P116" i="1"/>
  <c r="P63" i="1"/>
  <c r="Q63" i="1"/>
  <c r="V63" i="1" s="1"/>
  <c r="P54" i="1"/>
  <c r="Q54" i="1"/>
  <c r="V54" i="1" s="1"/>
  <c r="Q84" i="1"/>
  <c r="V84" i="1" s="1"/>
  <c r="P84" i="1"/>
  <c r="P31" i="1"/>
  <c r="Q31" i="1"/>
  <c r="V31" i="1" s="1"/>
  <c r="P56" i="1"/>
  <c r="Q56" i="1"/>
  <c r="V56" i="1" s="1"/>
  <c r="Q17" i="1"/>
  <c r="V17" i="1" s="1"/>
  <c r="P17" i="1"/>
  <c r="P42" i="1"/>
  <c r="Q42" i="1"/>
  <c r="V42" i="1" s="1"/>
  <c r="P106" i="1"/>
  <c r="Q106" i="1"/>
  <c r="V106" i="1" s="1"/>
  <c r="Q67" i="1"/>
  <c r="V67" i="1" s="1"/>
  <c r="P67" i="1"/>
  <c r="Q28" i="1"/>
  <c r="V28" i="1" s="1"/>
  <c r="P28" i="1"/>
  <c r="Q92" i="1"/>
  <c r="V92" i="1" s="1"/>
  <c r="P92" i="1"/>
  <c r="P53" i="1"/>
  <c r="Q53" i="1"/>
  <c r="V53" i="1" s="1"/>
  <c r="P117" i="1"/>
  <c r="Q117" i="1"/>
  <c r="V117" i="1" s="1"/>
  <c r="P78" i="1"/>
  <c r="Q78" i="1"/>
  <c r="V78" i="1" s="1"/>
  <c r="P39" i="1"/>
  <c r="Q39" i="1"/>
  <c r="V39" i="1" s="1"/>
  <c r="P103" i="1"/>
  <c r="Q103" i="1"/>
  <c r="V103" i="1" s="1"/>
  <c r="P80" i="1"/>
  <c r="Q80" i="1"/>
  <c r="V80" i="1" s="1"/>
  <c r="Q41" i="1"/>
  <c r="V41" i="1" s="1"/>
  <c r="P41" i="1"/>
  <c r="Q105" i="1"/>
  <c r="V105" i="1" s="1"/>
  <c r="P105" i="1"/>
  <c r="P66" i="1"/>
  <c r="Q66" i="1"/>
  <c r="V66" i="1" s="1"/>
  <c r="Q27" i="1"/>
  <c r="V27" i="1" s="1"/>
  <c r="P27" i="1"/>
  <c r="Q91" i="1"/>
  <c r="V91" i="1" s="1"/>
  <c r="P91" i="1"/>
  <c r="Q108" i="1"/>
  <c r="V108" i="1" s="1"/>
  <c r="P108" i="1"/>
  <c r="Q43" i="1"/>
  <c r="V43" i="1" s="1"/>
  <c r="P43" i="1"/>
  <c r="V16" i="1" l="1"/>
  <c r="V119" i="1" s="1"/>
  <c r="Q119" i="1"/>
  <c r="S119" i="1"/>
  <c r="Q6" i="2"/>
  <c r="C76" i="2"/>
  <c r="C73" i="2"/>
  <c r="K86" i="2"/>
  <c r="P119" i="1"/>
  <c r="U119" i="1"/>
  <c r="S82" i="2" l="1"/>
  <c r="Q10" i="2"/>
  <c r="S79" i="2"/>
  <c r="K79" i="2"/>
  <c r="K82" i="2"/>
  <c r="Q8" i="2"/>
  <c r="Q7" i="2"/>
  <c r="V6" i="2"/>
  <c r="V7" i="2" s="1"/>
  <c r="V12" i="2"/>
  <c r="K90" i="2"/>
  <c r="K93" i="2"/>
  <c r="S90" i="2"/>
  <c r="S93" i="2"/>
  <c r="V13" i="2"/>
  <c r="X119" i="1"/>
  <c r="Z16" i="1" s="1"/>
  <c r="C87" i="2"/>
  <c r="Q9" i="2" l="1"/>
  <c r="V8" i="2"/>
  <c r="Q11" i="2"/>
  <c r="V10" i="2"/>
  <c r="V11" i="2" s="1"/>
  <c r="Z108" i="1"/>
  <c r="AB108" i="1" s="1"/>
  <c r="Z90" i="1"/>
  <c r="AB90" i="1" s="1"/>
  <c r="Z74" i="1"/>
  <c r="AB74" i="1" s="1"/>
  <c r="Z58" i="1"/>
  <c r="AB58" i="1" s="1"/>
  <c r="Z42" i="1"/>
  <c r="AB42" i="1" s="1"/>
  <c r="Z26" i="1"/>
  <c r="AB26" i="1" s="1"/>
  <c r="Z115" i="1"/>
  <c r="AB115" i="1" s="1"/>
  <c r="Z107" i="1"/>
  <c r="AB107" i="1" s="1"/>
  <c r="Z99" i="1"/>
  <c r="AB99" i="1" s="1"/>
  <c r="Z91" i="1"/>
  <c r="AB91" i="1" s="1"/>
  <c r="Z83" i="1"/>
  <c r="AB83" i="1" s="1"/>
  <c r="Z75" i="1"/>
  <c r="AB75" i="1" s="1"/>
  <c r="Z67" i="1"/>
  <c r="AB67" i="1" s="1"/>
  <c r="Z59" i="1"/>
  <c r="AB59" i="1" s="1"/>
  <c r="Z51" i="1"/>
  <c r="AB51" i="1" s="1"/>
  <c r="Z43" i="1"/>
  <c r="AB43" i="1" s="1"/>
  <c r="Z35" i="1"/>
  <c r="AB35" i="1" s="1"/>
  <c r="Z27" i="1"/>
  <c r="AB27" i="1" s="1"/>
  <c r="Z19" i="1"/>
  <c r="AB19" i="1" s="1"/>
  <c r="Z110" i="1"/>
  <c r="AB110" i="1" s="1"/>
  <c r="Z96" i="1"/>
  <c r="AB96" i="1" s="1"/>
  <c r="Z80" i="1"/>
  <c r="AB80" i="1" s="1"/>
  <c r="Z64" i="1"/>
  <c r="AB64" i="1" s="1"/>
  <c r="Z48" i="1"/>
  <c r="AB48" i="1" s="1"/>
  <c r="Z32" i="1"/>
  <c r="AB32" i="1" s="1"/>
  <c r="Z104" i="1"/>
  <c r="AB104" i="1" s="1"/>
  <c r="Z86" i="1"/>
  <c r="AB86" i="1" s="1"/>
  <c r="Z54" i="1"/>
  <c r="AB54" i="1" s="1"/>
  <c r="Z38" i="1"/>
  <c r="AB38" i="1" s="1"/>
  <c r="Z22" i="1"/>
  <c r="AB22" i="1" s="1"/>
  <c r="Z105" i="1"/>
  <c r="AB105" i="1" s="1"/>
  <c r="Z97" i="1"/>
  <c r="AB97" i="1" s="1"/>
  <c r="Z89" i="1"/>
  <c r="AB89" i="1" s="1"/>
  <c r="Z73" i="1"/>
  <c r="AB73" i="1" s="1"/>
  <c r="Z65" i="1"/>
  <c r="AB65" i="1" s="1"/>
  <c r="Z57" i="1"/>
  <c r="AB57" i="1" s="1"/>
  <c r="Z41" i="1"/>
  <c r="AB41" i="1" s="1"/>
  <c r="Z33" i="1"/>
  <c r="AB33" i="1" s="1"/>
  <c r="Z25" i="1"/>
  <c r="AB25" i="1" s="1"/>
  <c r="Z106" i="1"/>
  <c r="AB106" i="1" s="1"/>
  <c r="Z92" i="1"/>
  <c r="AB92" i="1" s="1"/>
  <c r="Z76" i="1"/>
  <c r="AB76" i="1" s="1"/>
  <c r="Z44" i="1"/>
  <c r="AB44" i="1" s="1"/>
  <c r="Z28" i="1"/>
  <c r="AB28" i="1" s="1"/>
  <c r="C93" i="2"/>
  <c r="Z82" i="1"/>
  <c r="AB82" i="1" s="1"/>
  <c r="Z50" i="1"/>
  <c r="AB50" i="1" s="1"/>
  <c r="Z18" i="1"/>
  <c r="AB18" i="1" s="1"/>
  <c r="Z103" i="1"/>
  <c r="AB103" i="1" s="1"/>
  <c r="Z87" i="1"/>
  <c r="AB87" i="1" s="1"/>
  <c r="Z71" i="1"/>
  <c r="AB71" i="1" s="1"/>
  <c r="Z55" i="1"/>
  <c r="AB55" i="1" s="1"/>
  <c r="Z39" i="1"/>
  <c r="AB39" i="1" s="1"/>
  <c r="Z23" i="1"/>
  <c r="AB23" i="1" s="1"/>
  <c r="Z102" i="1"/>
  <c r="AB102" i="1" s="1"/>
  <c r="Z72" i="1"/>
  <c r="AB72" i="1" s="1"/>
  <c r="Z56" i="1"/>
  <c r="AB56" i="1" s="1"/>
  <c r="Z24" i="1"/>
  <c r="AB24" i="1" s="1"/>
  <c r="Z94" i="1"/>
  <c r="AB94" i="1" s="1"/>
  <c r="Z62" i="1"/>
  <c r="AB62" i="1" s="1"/>
  <c r="Z30" i="1"/>
  <c r="AB30" i="1" s="1"/>
  <c r="Z109" i="1"/>
  <c r="AB109" i="1" s="1"/>
  <c r="Z93" i="1"/>
  <c r="AB93" i="1" s="1"/>
  <c r="Z77" i="1"/>
  <c r="AB77" i="1" s="1"/>
  <c r="Z61" i="1"/>
  <c r="AB61" i="1" s="1"/>
  <c r="Z45" i="1"/>
  <c r="AB45" i="1" s="1"/>
  <c r="Z29" i="1"/>
  <c r="AB29" i="1" s="1"/>
  <c r="Z114" i="1"/>
  <c r="AB114" i="1" s="1"/>
  <c r="Z84" i="1"/>
  <c r="AB84" i="1" s="1"/>
  <c r="Z52" i="1"/>
  <c r="AB52" i="1" s="1"/>
  <c r="Z20" i="1"/>
  <c r="AB20" i="1" s="1"/>
  <c r="Z70" i="1"/>
  <c r="AB70" i="1" s="1"/>
  <c r="Z113" i="1"/>
  <c r="AB113" i="1" s="1"/>
  <c r="Z81" i="1"/>
  <c r="AB81" i="1" s="1"/>
  <c r="Z49" i="1"/>
  <c r="AB49" i="1" s="1"/>
  <c r="Z17" i="1"/>
  <c r="AB17" i="1" s="1"/>
  <c r="Z60" i="1"/>
  <c r="AB60" i="1" s="1"/>
  <c r="Z116" i="1"/>
  <c r="AB116" i="1" s="1"/>
  <c r="Z100" i="1"/>
  <c r="AB100" i="1" s="1"/>
  <c r="Z66" i="1"/>
  <c r="AB66" i="1" s="1"/>
  <c r="Z34" i="1"/>
  <c r="AB34" i="1" s="1"/>
  <c r="Z111" i="1"/>
  <c r="AB111" i="1" s="1"/>
  <c r="Z95" i="1"/>
  <c r="AB95" i="1" s="1"/>
  <c r="Z79" i="1"/>
  <c r="AB79" i="1" s="1"/>
  <c r="Z63" i="1"/>
  <c r="AB63" i="1" s="1"/>
  <c r="Z47" i="1"/>
  <c r="AB47" i="1" s="1"/>
  <c r="Z31" i="1"/>
  <c r="AB31" i="1" s="1"/>
  <c r="Z118" i="1"/>
  <c r="AB118" i="1" s="1"/>
  <c r="Z88" i="1"/>
  <c r="AB88" i="1" s="1"/>
  <c r="Z40" i="1"/>
  <c r="AB40" i="1" s="1"/>
  <c r="Z112" i="1"/>
  <c r="AB112" i="1" s="1"/>
  <c r="Z78" i="1"/>
  <c r="AB78" i="1" s="1"/>
  <c r="Z46" i="1"/>
  <c r="AB46" i="1" s="1"/>
  <c r="Z117" i="1"/>
  <c r="AB117" i="1" s="1"/>
  <c r="Z101" i="1"/>
  <c r="AB101" i="1" s="1"/>
  <c r="Z85" i="1"/>
  <c r="AB85" i="1" s="1"/>
  <c r="Z69" i="1"/>
  <c r="AB69" i="1" s="1"/>
  <c r="Z53" i="1"/>
  <c r="AB53" i="1" s="1"/>
  <c r="Z37" i="1"/>
  <c r="AB37" i="1" s="1"/>
  <c r="Z21" i="1"/>
  <c r="AB21" i="1" s="1"/>
  <c r="Z98" i="1"/>
  <c r="AB98" i="1" s="1"/>
  <c r="Z68" i="1"/>
  <c r="AB68" i="1" s="1"/>
  <c r="Z36" i="1"/>
  <c r="AB36" i="1" s="1"/>
  <c r="C32" i="2"/>
  <c r="C27" i="2"/>
  <c r="AB16" i="1" l="1"/>
  <c r="Z119" i="1"/>
  <c r="C29" i="2"/>
  <c r="V9" i="2"/>
  <c r="AC16" i="1" l="1" a="1"/>
  <c r="AB119" i="1"/>
  <c r="AC20" i="1" l="1"/>
  <c r="AG20" i="1" s="1"/>
  <c r="AC75" i="1"/>
  <c r="AG75" i="1" s="1"/>
  <c r="AC59" i="1"/>
  <c r="AG59" i="1" s="1"/>
  <c r="AC107" i="1"/>
  <c r="AG107" i="1" s="1"/>
  <c r="AC54" i="1"/>
  <c r="AG54" i="1" s="1"/>
  <c r="AC102" i="1"/>
  <c r="AG102" i="1" s="1"/>
  <c r="AC96" i="1"/>
  <c r="AG96" i="1" s="1"/>
  <c r="AC32" i="1"/>
  <c r="AG32" i="1" s="1"/>
  <c r="AC71" i="1"/>
  <c r="AG71" i="1" s="1"/>
  <c r="AC113" i="1"/>
  <c r="AG113" i="1" s="1"/>
  <c r="AC45" i="1"/>
  <c r="AG45" i="1" s="1"/>
  <c r="AC82" i="1"/>
  <c r="AG82" i="1" s="1"/>
  <c r="AC109" i="1"/>
  <c r="AG109" i="1" s="1"/>
  <c r="AC60" i="1"/>
  <c r="AG60" i="1" s="1"/>
  <c r="AC99" i="1"/>
  <c r="AG99" i="1" s="1"/>
  <c r="AC35" i="1"/>
  <c r="AG35" i="1" s="1"/>
  <c r="AC73" i="1"/>
  <c r="AG73" i="1" s="1"/>
  <c r="AC110" i="1"/>
  <c r="AG110" i="1" s="1"/>
  <c r="AC46" i="1"/>
  <c r="AG46" i="1" s="1"/>
  <c r="AC88" i="1"/>
  <c r="AG88" i="1" s="1"/>
  <c r="AC24" i="1"/>
  <c r="AG24" i="1" s="1"/>
  <c r="AC63" i="1"/>
  <c r="AG63" i="1" s="1"/>
  <c r="AC101" i="1"/>
  <c r="AG101" i="1" s="1"/>
  <c r="AC37" i="1"/>
  <c r="AG37" i="1" s="1"/>
  <c r="AC74" i="1"/>
  <c r="AG74" i="1" s="1"/>
  <c r="AC116" i="1"/>
  <c r="AG116" i="1" s="1"/>
  <c r="AC52" i="1"/>
  <c r="AG52" i="1" s="1"/>
  <c r="AC117" i="1"/>
  <c r="AG117" i="1" s="1"/>
  <c r="AC97" i="1"/>
  <c r="AG97" i="1" s="1"/>
  <c r="AC43" i="1"/>
  <c r="AG43" i="1" s="1"/>
  <c r="AC91" i="1"/>
  <c r="AG91" i="1" s="1"/>
  <c r="AC38" i="1"/>
  <c r="AG38" i="1" s="1"/>
  <c r="AC80" i="1"/>
  <c r="AG80" i="1" s="1"/>
  <c r="AC16" i="1"/>
  <c r="AC55" i="1"/>
  <c r="AG55" i="1" s="1"/>
  <c r="AC93" i="1"/>
  <c r="AG93" i="1" s="1"/>
  <c r="AC29" i="1"/>
  <c r="AG29" i="1" s="1"/>
  <c r="AC66" i="1"/>
  <c r="AG66" i="1" s="1"/>
  <c r="AC108" i="1"/>
  <c r="AG108" i="1" s="1"/>
  <c r="AC44" i="1"/>
  <c r="AG44" i="1" s="1"/>
  <c r="AC83" i="1"/>
  <c r="AG83" i="1" s="1"/>
  <c r="AC19" i="1"/>
  <c r="AG19" i="1" s="1"/>
  <c r="AC57" i="1"/>
  <c r="AG57" i="1" s="1"/>
  <c r="AC94" i="1"/>
  <c r="AG94" i="1" s="1"/>
  <c r="AC30" i="1"/>
  <c r="AG30" i="1" s="1"/>
  <c r="AC72" i="1"/>
  <c r="AG72" i="1" s="1"/>
  <c r="AC111" i="1"/>
  <c r="AG111" i="1" s="1"/>
  <c r="AC47" i="1"/>
  <c r="AG47" i="1" s="1"/>
  <c r="AC85" i="1"/>
  <c r="AG85" i="1" s="1"/>
  <c r="AC21" i="1"/>
  <c r="AG21" i="1" s="1"/>
  <c r="AC58" i="1"/>
  <c r="AG58" i="1" s="1"/>
  <c r="AC100" i="1"/>
  <c r="AG100" i="1" s="1"/>
  <c r="AC36" i="1"/>
  <c r="AG36" i="1" s="1"/>
  <c r="AC49" i="1"/>
  <c r="AG49" i="1" s="1"/>
  <c r="AC33" i="1"/>
  <c r="AG33" i="1" s="1"/>
  <c r="AC81" i="1"/>
  <c r="AG81" i="1" s="1"/>
  <c r="AC27" i="1"/>
  <c r="AG27" i="1" s="1"/>
  <c r="AC18" i="1"/>
  <c r="AG18" i="1" s="1"/>
  <c r="AC64" i="1"/>
  <c r="AG64" i="1" s="1"/>
  <c r="AC103" i="1"/>
  <c r="AG103" i="1" s="1"/>
  <c r="AC39" i="1"/>
  <c r="AG39" i="1" s="1"/>
  <c r="AC77" i="1"/>
  <c r="AG77" i="1" s="1"/>
  <c r="AC114" i="1"/>
  <c r="AG114" i="1" s="1"/>
  <c r="AC50" i="1"/>
  <c r="AG50" i="1" s="1"/>
  <c r="AC92" i="1"/>
  <c r="AG92" i="1" s="1"/>
  <c r="AC28" i="1"/>
  <c r="AG28" i="1" s="1"/>
  <c r="AC67" i="1"/>
  <c r="AG67" i="1" s="1"/>
  <c r="AC105" i="1"/>
  <c r="AG105" i="1" s="1"/>
  <c r="AC41" i="1"/>
  <c r="AG41" i="1" s="1"/>
  <c r="AC78" i="1"/>
  <c r="AG78" i="1" s="1"/>
  <c r="AC17" i="1"/>
  <c r="AG17" i="1" s="1"/>
  <c r="AC56" i="1"/>
  <c r="AG56" i="1" s="1"/>
  <c r="AC95" i="1"/>
  <c r="AG95" i="1" s="1"/>
  <c r="AC31" i="1"/>
  <c r="AG31" i="1" s="1"/>
  <c r="AC69" i="1"/>
  <c r="AG69" i="1" s="1"/>
  <c r="AC106" i="1"/>
  <c r="AG106" i="1" s="1"/>
  <c r="AC42" i="1"/>
  <c r="AG42" i="1" s="1"/>
  <c r="AC84" i="1"/>
  <c r="AG84" i="1" s="1"/>
  <c r="AC86" i="1"/>
  <c r="AG86" i="1" s="1"/>
  <c r="AC70" i="1"/>
  <c r="AG70" i="1" s="1"/>
  <c r="AC118" i="1"/>
  <c r="AG118" i="1" s="1"/>
  <c r="AC65" i="1"/>
  <c r="AG65" i="1" s="1"/>
  <c r="AC112" i="1"/>
  <c r="AG112" i="1" s="1"/>
  <c r="AC48" i="1"/>
  <c r="AG48" i="1" s="1"/>
  <c r="AC87" i="1"/>
  <c r="AG87" i="1" s="1"/>
  <c r="AC23" i="1"/>
  <c r="AG23" i="1" s="1"/>
  <c r="AC61" i="1"/>
  <c r="AG61" i="1" s="1"/>
  <c r="AC98" i="1"/>
  <c r="AG98" i="1" s="1"/>
  <c r="AC34" i="1"/>
  <c r="AG34" i="1" s="1"/>
  <c r="AC76" i="1"/>
  <c r="AG76" i="1" s="1"/>
  <c r="AC115" i="1"/>
  <c r="AG115" i="1" s="1"/>
  <c r="AC51" i="1"/>
  <c r="AG51" i="1" s="1"/>
  <c r="AC89" i="1"/>
  <c r="AG89" i="1" s="1"/>
  <c r="AC25" i="1"/>
  <c r="AG25" i="1" s="1"/>
  <c r="AC62" i="1"/>
  <c r="AG62" i="1" s="1"/>
  <c r="AC104" i="1"/>
  <c r="AG104" i="1" s="1"/>
  <c r="AC40" i="1"/>
  <c r="AG40" i="1" s="1"/>
  <c r="AC79" i="1"/>
  <c r="AG79" i="1" s="1"/>
  <c r="AC22" i="1"/>
  <c r="AG22" i="1" s="1"/>
  <c r="AC53" i="1"/>
  <c r="AG53" i="1" s="1"/>
  <c r="AC90" i="1"/>
  <c r="AG90" i="1" s="1"/>
  <c r="AC26" i="1"/>
  <c r="AG26" i="1" s="1"/>
  <c r="AC68" i="1"/>
  <c r="AG68" i="1" s="1"/>
  <c r="C99" i="2"/>
  <c r="C102" i="2"/>
  <c r="J102" i="2"/>
  <c r="AF68" i="1" l="1"/>
  <c r="AK68" i="1" s="1"/>
  <c r="AF22" i="1"/>
  <c r="AK22" i="1" s="1"/>
  <c r="AF62" i="1"/>
  <c r="AK62" i="1" s="1"/>
  <c r="AF115" i="1"/>
  <c r="AK115" i="1" s="1"/>
  <c r="AF61" i="1"/>
  <c r="AK61" i="1" s="1"/>
  <c r="AF112" i="1"/>
  <c r="AK112" i="1" s="1"/>
  <c r="AF86" i="1"/>
  <c r="AK86" i="1" s="1"/>
  <c r="AF69" i="1"/>
  <c r="AK69" i="1" s="1"/>
  <c r="AF17" i="1"/>
  <c r="AK17" i="1" s="1"/>
  <c r="AF67" i="1"/>
  <c r="AK67" i="1" s="1"/>
  <c r="AF114" i="1"/>
  <c r="AK114" i="1" s="1"/>
  <c r="AF64" i="1"/>
  <c r="AK64" i="1" s="1"/>
  <c r="AF33" i="1"/>
  <c r="AK33" i="1" s="1"/>
  <c r="AF58" i="1"/>
  <c r="AK58" i="1" s="1"/>
  <c r="AF111" i="1"/>
  <c r="AK111" i="1" s="1"/>
  <c r="AF57" i="1"/>
  <c r="AK57" i="1" s="1"/>
  <c r="AF108" i="1"/>
  <c r="AK108" i="1" s="1"/>
  <c r="AF55" i="1"/>
  <c r="AK55" i="1" s="1"/>
  <c r="AF91" i="1"/>
  <c r="AK91" i="1" s="1"/>
  <c r="AF52" i="1"/>
  <c r="AK52" i="1" s="1"/>
  <c r="AF101" i="1"/>
  <c r="AK101" i="1" s="1"/>
  <c r="AF46" i="1"/>
  <c r="AK46" i="1" s="1"/>
  <c r="AF99" i="1"/>
  <c r="AK99" i="1" s="1"/>
  <c r="AF45" i="1"/>
  <c r="AK45" i="1" s="1"/>
  <c r="AF96" i="1"/>
  <c r="AK96" i="1" s="1"/>
  <c r="AF59" i="1"/>
  <c r="AK59" i="1" s="1"/>
  <c r="AF53" i="1"/>
  <c r="AK53" i="1" s="1"/>
  <c r="AF104" i="1"/>
  <c r="AK104" i="1" s="1"/>
  <c r="AF51" i="1"/>
  <c r="AK51" i="1" s="1"/>
  <c r="AF98" i="1"/>
  <c r="AK98" i="1" s="1"/>
  <c r="AF48" i="1"/>
  <c r="AK48" i="1" s="1"/>
  <c r="AF70" i="1"/>
  <c r="AK70" i="1" s="1"/>
  <c r="AF106" i="1"/>
  <c r="AK106" i="1" s="1"/>
  <c r="AF56" i="1"/>
  <c r="AK56" i="1" s="1"/>
  <c r="AF105" i="1"/>
  <c r="AK105" i="1" s="1"/>
  <c r="AF50" i="1"/>
  <c r="AK50" i="1" s="1"/>
  <c r="AF103" i="1"/>
  <c r="AK103" i="1" s="1"/>
  <c r="AF81" i="1"/>
  <c r="AK81" i="1" s="1"/>
  <c r="AF100" i="1"/>
  <c r="AK100" i="1" s="1"/>
  <c r="AF47" i="1"/>
  <c r="AK47" i="1" s="1"/>
  <c r="AF94" i="1"/>
  <c r="AK94" i="1" s="1"/>
  <c r="AF44" i="1"/>
  <c r="AK44" i="1" s="1"/>
  <c r="AF93" i="1"/>
  <c r="AK93" i="1" s="1"/>
  <c r="AF38" i="1"/>
  <c r="AK38" i="1" s="1"/>
  <c r="AF117" i="1"/>
  <c r="AK117" i="1" s="1"/>
  <c r="AF37" i="1"/>
  <c r="AK37" i="1" s="1"/>
  <c r="AF88" i="1"/>
  <c r="AK88" i="1" s="1"/>
  <c r="AF35" i="1"/>
  <c r="AK35" i="1" s="1"/>
  <c r="AF82" i="1"/>
  <c r="AK82" i="1" s="1"/>
  <c r="AF32" i="1"/>
  <c r="AK32" i="1" s="1"/>
  <c r="AF107" i="1"/>
  <c r="AK107" i="1" s="1"/>
  <c r="AF26" i="1"/>
  <c r="AK26" i="1" s="1"/>
  <c r="AF79" i="1"/>
  <c r="AK79" i="1" s="1"/>
  <c r="AF25" i="1"/>
  <c r="AK25" i="1" s="1"/>
  <c r="AF76" i="1"/>
  <c r="AK76" i="1" s="1"/>
  <c r="AF23" i="1"/>
  <c r="AK23" i="1" s="1"/>
  <c r="AF65" i="1"/>
  <c r="AK65" i="1" s="1"/>
  <c r="AF84" i="1"/>
  <c r="AK84" i="1" s="1"/>
  <c r="AF31" i="1"/>
  <c r="AK31" i="1" s="1"/>
  <c r="AF78" i="1"/>
  <c r="AK78" i="1" s="1"/>
  <c r="AF28" i="1"/>
  <c r="AK28" i="1" s="1"/>
  <c r="AF77" i="1"/>
  <c r="AK77" i="1" s="1"/>
  <c r="AF18" i="1"/>
  <c r="AK18" i="1" s="1"/>
  <c r="AF49" i="1"/>
  <c r="AK49" i="1" s="1"/>
  <c r="AF21" i="1"/>
  <c r="AK21" i="1" s="1"/>
  <c r="AF72" i="1"/>
  <c r="AK72" i="1" s="1"/>
  <c r="AF19" i="1"/>
  <c r="AK19" i="1" s="1"/>
  <c r="AF66" i="1"/>
  <c r="AK66" i="1" s="1"/>
  <c r="AF43" i="1"/>
  <c r="AK43" i="1" s="1"/>
  <c r="AL43" i="1"/>
  <c r="AF116" i="1"/>
  <c r="AK116" i="1" s="1"/>
  <c r="AF63" i="1"/>
  <c r="AK63" i="1" s="1"/>
  <c r="AF110" i="1"/>
  <c r="AK110" i="1" s="1"/>
  <c r="AF60" i="1"/>
  <c r="AK60" i="1" s="1"/>
  <c r="AL60" i="1"/>
  <c r="AF113" i="1"/>
  <c r="AK113" i="1" s="1"/>
  <c r="AF102" i="1"/>
  <c r="AK102" i="1" s="1"/>
  <c r="AF75" i="1"/>
  <c r="AK75" i="1" s="1"/>
  <c r="AF90" i="1"/>
  <c r="AK90" i="1" s="1"/>
  <c r="AF40" i="1"/>
  <c r="AK40" i="1" s="1"/>
  <c r="AF89" i="1"/>
  <c r="AK89" i="1" s="1"/>
  <c r="AF34" i="1"/>
  <c r="AK34" i="1" s="1"/>
  <c r="AF87" i="1"/>
  <c r="AK87" i="1" s="1"/>
  <c r="AL87" i="1"/>
  <c r="AF118" i="1"/>
  <c r="AK118" i="1" s="1"/>
  <c r="AF42" i="1"/>
  <c r="AK42" i="1" s="1"/>
  <c r="AF95" i="1"/>
  <c r="AK95" i="1" s="1"/>
  <c r="AF41" i="1"/>
  <c r="AK41" i="1" s="1"/>
  <c r="AL41" i="1"/>
  <c r="AF92" i="1"/>
  <c r="AK92" i="1" s="1"/>
  <c r="AF39" i="1"/>
  <c r="AK39" i="1" s="1"/>
  <c r="AF27" i="1"/>
  <c r="AK27" i="1" s="1"/>
  <c r="AF36" i="1"/>
  <c r="AK36" i="1" s="1"/>
  <c r="AL36" i="1"/>
  <c r="AF85" i="1"/>
  <c r="AK85" i="1" s="1"/>
  <c r="AF30" i="1"/>
  <c r="AK30" i="1" s="1"/>
  <c r="AF83" i="1"/>
  <c r="AK83" i="1" s="1"/>
  <c r="AF29" i="1"/>
  <c r="AK29" i="1" s="1"/>
  <c r="AF80" i="1"/>
  <c r="AK80" i="1" s="1"/>
  <c r="AF97" i="1"/>
  <c r="AK97" i="1" s="1"/>
  <c r="AF74" i="1"/>
  <c r="AK74" i="1" s="1"/>
  <c r="AF24" i="1"/>
  <c r="AK24" i="1" s="1"/>
  <c r="AF73" i="1"/>
  <c r="AK73" i="1" s="1"/>
  <c r="AF109" i="1"/>
  <c r="AK109" i="1" s="1"/>
  <c r="AF71" i="1"/>
  <c r="AK71" i="1" s="1"/>
  <c r="AF54" i="1"/>
  <c r="AK54" i="1" s="1"/>
  <c r="AL54" i="1"/>
  <c r="AF20" i="1"/>
  <c r="AK20" i="1" s="1"/>
  <c r="AF16" i="1"/>
  <c r="AG16" i="1"/>
  <c r="AL53" i="1"/>
  <c r="AL104" i="1"/>
  <c r="AL98" i="1"/>
  <c r="AL48" i="1"/>
  <c r="AL106" i="1"/>
  <c r="AL56" i="1"/>
  <c r="AL105" i="1"/>
  <c r="AL103" i="1"/>
  <c r="AL47" i="1"/>
  <c r="AL93" i="1"/>
  <c r="AL88" i="1"/>
  <c r="AL35" i="1"/>
  <c r="AL32" i="1"/>
  <c r="AL22" i="1"/>
  <c r="AL115" i="1"/>
  <c r="AL112" i="1"/>
  <c r="AL64" i="1"/>
  <c r="AL96" i="1"/>
  <c r="AL26" i="1"/>
  <c r="AL25" i="1"/>
  <c r="AL76" i="1"/>
  <c r="AL23" i="1"/>
  <c r="AL65" i="1"/>
  <c r="AL84" i="1"/>
  <c r="AL31" i="1"/>
  <c r="AL78" i="1"/>
  <c r="AL28" i="1"/>
  <c r="AL77" i="1"/>
  <c r="AL18" i="1"/>
  <c r="AL49" i="1"/>
  <c r="AL21" i="1"/>
  <c r="AL72" i="1"/>
  <c r="AL19" i="1"/>
  <c r="AL116" i="1"/>
  <c r="AL63" i="1"/>
  <c r="AL110" i="1"/>
  <c r="AL113" i="1"/>
  <c r="AL102" i="1"/>
  <c r="AL75" i="1"/>
  <c r="AL51" i="1"/>
  <c r="AL70" i="1"/>
  <c r="AL50" i="1"/>
  <c r="AL81" i="1"/>
  <c r="AL100" i="1"/>
  <c r="AL94" i="1"/>
  <c r="AL44" i="1"/>
  <c r="AL38" i="1"/>
  <c r="AL82" i="1"/>
  <c r="AL107" i="1"/>
  <c r="AL68" i="1"/>
  <c r="AL62" i="1"/>
  <c r="AL61" i="1"/>
  <c r="AL86" i="1"/>
  <c r="AL69" i="1"/>
  <c r="AL17" i="1"/>
  <c r="AL114" i="1"/>
  <c r="AL58" i="1"/>
  <c r="AL111" i="1"/>
  <c r="AL57" i="1"/>
  <c r="AL108" i="1"/>
  <c r="AL55" i="1"/>
  <c r="AL91" i="1"/>
  <c r="AL52" i="1"/>
  <c r="AL101" i="1"/>
  <c r="AL46" i="1"/>
  <c r="AL99" i="1"/>
  <c r="AL45" i="1"/>
  <c r="AL90" i="1"/>
  <c r="AL40" i="1"/>
  <c r="AL89" i="1"/>
  <c r="AL34" i="1"/>
  <c r="AL118" i="1"/>
  <c r="AL42" i="1"/>
  <c r="AL95" i="1"/>
  <c r="AL92" i="1"/>
  <c r="AL27" i="1"/>
  <c r="AL85" i="1"/>
  <c r="AL30" i="1"/>
  <c r="AL83" i="1"/>
  <c r="AL29" i="1"/>
  <c r="AL80" i="1"/>
  <c r="AL97" i="1"/>
  <c r="AL74" i="1"/>
  <c r="AL24" i="1"/>
  <c r="AL73" i="1"/>
  <c r="AL109" i="1"/>
  <c r="AL71" i="1"/>
  <c r="AL20" i="1"/>
  <c r="AL67" i="1"/>
  <c r="AL33" i="1"/>
  <c r="AH102" i="1"/>
  <c r="AD102" i="1"/>
  <c r="AI102" i="1" s="1"/>
  <c r="AE102" i="1"/>
  <c r="AJ102" i="1" s="1"/>
  <c r="AH53" i="1"/>
  <c r="AE53" i="1"/>
  <c r="AJ53" i="1" s="1"/>
  <c r="AD53" i="1"/>
  <c r="AI53" i="1" s="1"/>
  <c r="AH104" i="1"/>
  <c r="AE104" i="1"/>
  <c r="AJ104" i="1" s="1"/>
  <c r="AD104" i="1"/>
  <c r="AI104" i="1" s="1"/>
  <c r="AH51" i="1"/>
  <c r="AD51" i="1"/>
  <c r="AI51" i="1" s="1"/>
  <c r="AE51" i="1"/>
  <c r="AJ51" i="1" s="1"/>
  <c r="AH98" i="1"/>
  <c r="AE98" i="1"/>
  <c r="AJ98" i="1" s="1"/>
  <c r="AD98" i="1"/>
  <c r="AI98" i="1" s="1"/>
  <c r="AH48" i="1"/>
  <c r="AE48" i="1"/>
  <c r="AJ48" i="1" s="1"/>
  <c r="AD48" i="1"/>
  <c r="AI48" i="1" s="1"/>
  <c r="AH70" i="1"/>
  <c r="AE70" i="1"/>
  <c r="AJ70" i="1" s="1"/>
  <c r="AD70" i="1"/>
  <c r="AI70" i="1" s="1"/>
  <c r="AH106" i="1"/>
  <c r="AE106" i="1"/>
  <c r="AJ106" i="1" s="1"/>
  <c r="AD106" i="1"/>
  <c r="AI106" i="1" s="1"/>
  <c r="AH56" i="1"/>
  <c r="AD56" i="1"/>
  <c r="AI56" i="1" s="1"/>
  <c r="AE56" i="1"/>
  <c r="AJ56" i="1" s="1"/>
  <c r="AH105" i="1"/>
  <c r="AE105" i="1"/>
  <c r="AJ105" i="1" s="1"/>
  <c r="AD105" i="1"/>
  <c r="AI105" i="1" s="1"/>
  <c r="AH50" i="1"/>
  <c r="AD50" i="1"/>
  <c r="AI50" i="1" s="1"/>
  <c r="AE50" i="1"/>
  <c r="AJ50" i="1" s="1"/>
  <c r="AH103" i="1"/>
  <c r="AD103" i="1"/>
  <c r="AI103" i="1" s="1"/>
  <c r="AE103" i="1"/>
  <c r="AJ103" i="1" s="1"/>
  <c r="AH81" i="1"/>
  <c r="AE81" i="1"/>
  <c r="AJ81" i="1" s="1"/>
  <c r="AD81" i="1"/>
  <c r="AI81" i="1" s="1"/>
  <c r="AH100" i="1"/>
  <c r="AD100" i="1"/>
  <c r="AI100" i="1" s="1"/>
  <c r="AE100" i="1"/>
  <c r="AJ100" i="1" s="1"/>
  <c r="AH47" i="1"/>
  <c r="AD47" i="1"/>
  <c r="AI47" i="1" s="1"/>
  <c r="AE47" i="1"/>
  <c r="AJ47" i="1" s="1"/>
  <c r="AH94" i="1"/>
  <c r="AD94" i="1"/>
  <c r="AI94" i="1" s="1"/>
  <c r="AE94" i="1"/>
  <c r="AJ94" i="1" s="1"/>
  <c r="AH44" i="1"/>
  <c r="AD44" i="1"/>
  <c r="AI44" i="1" s="1"/>
  <c r="AE44" i="1"/>
  <c r="AJ44" i="1" s="1"/>
  <c r="AH93" i="1"/>
  <c r="AE93" i="1"/>
  <c r="AJ93" i="1" s="1"/>
  <c r="AD93" i="1"/>
  <c r="AI93" i="1" s="1"/>
  <c r="AH38" i="1"/>
  <c r="AD38" i="1"/>
  <c r="AI38" i="1" s="1"/>
  <c r="AE38" i="1"/>
  <c r="AJ38" i="1" s="1"/>
  <c r="AH117" i="1"/>
  <c r="AE117" i="1"/>
  <c r="AJ117" i="1" s="1"/>
  <c r="AD117" i="1"/>
  <c r="AI117" i="1" s="1"/>
  <c r="AL117" i="1"/>
  <c r="AH37" i="1"/>
  <c r="AL37" i="1"/>
  <c r="AD37" i="1"/>
  <c r="AI37" i="1" s="1"/>
  <c r="AE37" i="1"/>
  <c r="AJ37" i="1" s="1"/>
  <c r="AH88" i="1"/>
  <c r="AE88" i="1"/>
  <c r="AJ88" i="1" s="1"/>
  <c r="AD88" i="1"/>
  <c r="AI88" i="1" s="1"/>
  <c r="AH35" i="1"/>
  <c r="AE35" i="1"/>
  <c r="AJ35" i="1" s="1"/>
  <c r="AD35" i="1"/>
  <c r="AI35" i="1" s="1"/>
  <c r="AH82" i="1"/>
  <c r="AD82" i="1"/>
  <c r="AI82" i="1" s="1"/>
  <c r="AE82" i="1"/>
  <c r="AJ82" i="1" s="1"/>
  <c r="AH32" i="1"/>
  <c r="AD32" i="1"/>
  <c r="AI32" i="1" s="1"/>
  <c r="AE32" i="1"/>
  <c r="AJ32" i="1" s="1"/>
  <c r="AH107" i="1"/>
  <c r="AE107" i="1"/>
  <c r="AJ107" i="1" s="1"/>
  <c r="AD107" i="1"/>
  <c r="AI107" i="1" s="1"/>
  <c r="AH68" i="1"/>
  <c r="AD68" i="1"/>
  <c r="AI68" i="1" s="1"/>
  <c r="AE68" i="1"/>
  <c r="AJ68" i="1" s="1"/>
  <c r="AH22" i="1"/>
  <c r="AD22" i="1"/>
  <c r="AI22" i="1" s="1"/>
  <c r="AE22" i="1"/>
  <c r="AJ22" i="1" s="1"/>
  <c r="AH62" i="1"/>
  <c r="AE62" i="1"/>
  <c r="AJ62" i="1" s="1"/>
  <c r="AD62" i="1"/>
  <c r="AI62" i="1" s="1"/>
  <c r="AH115" i="1"/>
  <c r="AE115" i="1"/>
  <c r="AJ115" i="1" s="1"/>
  <c r="AD115" i="1"/>
  <c r="AI115" i="1" s="1"/>
  <c r="AH61" i="1"/>
  <c r="AE61" i="1"/>
  <c r="AJ61" i="1" s="1"/>
  <c r="AD61" i="1"/>
  <c r="AI61" i="1" s="1"/>
  <c r="AH112" i="1"/>
  <c r="AE112" i="1"/>
  <c r="AJ112" i="1" s="1"/>
  <c r="AD112" i="1"/>
  <c r="AI112" i="1" s="1"/>
  <c r="AH86" i="1"/>
  <c r="AD86" i="1"/>
  <c r="AI86" i="1" s="1"/>
  <c r="AE86" i="1"/>
  <c r="AJ86" i="1" s="1"/>
  <c r="AH69" i="1"/>
  <c r="AE69" i="1"/>
  <c r="AJ69" i="1" s="1"/>
  <c r="AD69" i="1"/>
  <c r="AI69" i="1" s="1"/>
  <c r="AH17" i="1"/>
  <c r="AD17" i="1"/>
  <c r="AI17" i="1" s="1"/>
  <c r="AE17" i="1"/>
  <c r="AJ17" i="1" s="1"/>
  <c r="AH67" i="1"/>
  <c r="AD67" i="1"/>
  <c r="AI67" i="1" s="1"/>
  <c r="AE67" i="1"/>
  <c r="AJ67" i="1" s="1"/>
  <c r="AH114" i="1"/>
  <c r="AE114" i="1"/>
  <c r="AJ114" i="1" s="1"/>
  <c r="AD114" i="1"/>
  <c r="AI114" i="1" s="1"/>
  <c r="AH64" i="1"/>
  <c r="AD64" i="1"/>
  <c r="AI64" i="1" s="1"/>
  <c r="AE64" i="1"/>
  <c r="AJ64" i="1" s="1"/>
  <c r="AH33" i="1"/>
  <c r="AD33" i="1"/>
  <c r="AI33" i="1" s="1"/>
  <c r="AE33" i="1"/>
  <c r="AJ33" i="1" s="1"/>
  <c r="AH58" i="1"/>
  <c r="AE58" i="1"/>
  <c r="AJ58" i="1" s="1"/>
  <c r="AD58" i="1"/>
  <c r="AI58" i="1" s="1"/>
  <c r="AH111" i="1"/>
  <c r="AD111" i="1"/>
  <c r="AI111" i="1" s="1"/>
  <c r="AE111" i="1"/>
  <c r="AJ111" i="1" s="1"/>
  <c r="AH57" i="1"/>
  <c r="AE57" i="1"/>
  <c r="AJ57" i="1" s="1"/>
  <c r="AD57" i="1"/>
  <c r="AI57" i="1" s="1"/>
  <c r="AH108" i="1"/>
  <c r="AD108" i="1"/>
  <c r="AI108" i="1" s="1"/>
  <c r="AE108" i="1"/>
  <c r="AJ108" i="1" s="1"/>
  <c r="AH55" i="1"/>
  <c r="AD55" i="1"/>
  <c r="AI55" i="1" s="1"/>
  <c r="AE55" i="1"/>
  <c r="AJ55" i="1" s="1"/>
  <c r="AH91" i="1"/>
  <c r="AE91" i="1"/>
  <c r="AJ91" i="1" s="1"/>
  <c r="AD91" i="1"/>
  <c r="AI91" i="1" s="1"/>
  <c r="AH52" i="1"/>
  <c r="AD52" i="1"/>
  <c r="AI52" i="1" s="1"/>
  <c r="AE52" i="1"/>
  <c r="AJ52" i="1" s="1"/>
  <c r="AH101" i="1"/>
  <c r="AE101" i="1"/>
  <c r="AJ101" i="1" s="1"/>
  <c r="AD101" i="1"/>
  <c r="AI101" i="1" s="1"/>
  <c r="AH46" i="1"/>
  <c r="AE46" i="1"/>
  <c r="AJ46" i="1" s="1"/>
  <c r="AD46" i="1"/>
  <c r="AI46" i="1" s="1"/>
  <c r="AH99" i="1"/>
  <c r="AE99" i="1"/>
  <c r="AJ99" i="1" s="1"/>
  <c r="AD99" i="1"/>
  <c r="AI99" i="1" s="1"/>
  <c r="AH45" i="1"/>
  <c r="AD45" i="1"/>
  <c r="AI45" i="1" s="1"/>
  <c r="AE45" i="1"/>
  <c r="AJ45" i="1" s="1"/>
  <c r="AH96" i="1"/>
  <c r="AD96" i="1"/>
  <c r="AI96" i="1" s="1"/>
  <c r="AE96" i="1"/>
  <c r="AJ96" i="1" s="1"/>
  <c r="AH59" i="1"/>
  <c r="AE59" i="1"/>
  <c r="AJ59" i="1" s="1"/>
  <c r="AD59" i="1"/>
  <c r="AI59" i="1" s="1"/>
  <c r="AL59" i="1"/>
  <c r="AH26" i="1"/>
  <c r="AE26" i="1"/>
  <c r="AJ26" i="1" s="1"/>
  <c r="AD26" i="1"/>
  <c r="AI26" i="1" s="1"/>
  <c r="AH79" i="1"/>
  <c r="AD79" i="1"/>
  <c r="AI79" i="1" s="1"/>
  <c r="AE79" i="1"/>
  <c r="AJ79" i="1" s="1"/>
  <c r="AL79" i="1"/>
  <c r="AH25" i="1"/>
  <c r="AE25" i="1"/>
  <c r="AJ25" i="1" s="1"/>
  <c r="AD25" i="1"/>
  <c r="AI25" i="1" s="1"/>
  <c r="AH76" i="1"/>
  <c r="AE76" i="1"/>
  <c r="AJ76" i="1" s="1"/>
  <c r="AD76" i="1"/>
  <c r="AI76" i="1" s="1"/>
  <c r="AH23" i="1"/>
  <c r="AE23" i="1"/>
  <c r="AJ23" i="1" s="1"/>
  <c r="AD23" i="1"/>
  <c r="AI23" i="1" s="1"/>
  <c r="AH65" i="1"/>
  <c r="AE65" i="1"/>
  <c r="AJ65" i="1" s="1"/>
  <c r="AD65" i="1"/>
  <c r="AI65" i="1" s="1"/>
  <c r="AH84" i="1"/>
  <c r="AE84" i="1"/>
  <c r="AJ84" i="1" s="1"/>
  <c r="AD84" i="1"/>
  <c r="AI84" i="1" s="1"/>
  <c r="AH31" i="1"/>
  <c r="AE31" i="1"/>
  <c r="AJ31" i="1" s="1"/>
  <c r="AD31" i="1"/>
  <c r="AI31" i="1" s="1"/>
  <c r="AH78" i="1"/>
  <c r="AD78" i="1"/>
  <c r="AI78" i="1" s="1"/>
  <c r="AE78" i="1"/>
  <c r="AJ78" i="1" s="1"/>
  <c r="AH28" i="1"/>
  <c r="AE28" i="1"/>
  <c r="AJ28" i="1" s="1"/>
  <c r="AD28" i="1"/>
  <c r="AI28" i="1" s="1"/>
  <c r="AH77" i="1"/>
  <c r="AD77" i="1"/>
  <c r="AI77" i="1" s="1"/>
  <c r="AE77" i="1"/>
  <c r="AJ77" i="1" s="1"/>
  <c r="AH18" i="1"/>
  <c r="AD18" i="1"/>
  <c r="AI18" i="1" s="1"/>
  <c r="AE18" i="1"/>
  <c r="AJ18" i="1" s="1"/>
  <c r="AH49" i="1"/>
  <c r="AE49" i="1"/>
  <c r="AJ49" i="1" s="1"/>
  <c r="AD49" i="1"/>
  <c r="AI49" i="1" s="1"/>
  <c r="AH21" i="1"/>
  <c r="AE21" i="1"/>
  <c r="AJ21" i="1" s="1"/>
  <c r="AD21" i="1"/>
  <c r="AI21" i="1" s="1"/>
  <c r="AH72" i="1"/>
  <c r="AD72" i="1"/>
  <c r="AI72" i="1" s="1"/>
  <c r="AE72" i="1"/>
  <c r="AJ72" i="1" s="1"/>
  <c r="AH19" i="1"/>
  <c r="AE19" i="1"/>
  <c r="AJ19" i="1" s="1"/>
  <c r="AD19" i="1"/>
  <c r="AI19" i="1" s="1"/>
  <c r="AH66" i="1"/>
  <c r="AE66" i="1"/>
  <c r="AJ66" i="1" s="1"/>
  <c r="AL66" i="1"/>
  <c r="AD66" i="1"/>
  <c r="AI66" i="1" s="1"/>
  <c r="AH16" i="1"/>
  <c r="AE16" i="1"/>
  <c r="AD16" i="1"/>
  <c r="AC119" i="1"/>
  <c r="AH43" i="1"/>
  <c r="AE43" i="1"/>
  <c r="AJ43" i="1" s="1"/>
  <c r="AD43" i="1"/>
  <c r="AI43" i="1" s="1"/>
  <c r="AH116" i="1"/>
  <c r="AD116" i="1"/>
  <c r="AI116" i="1" s="1"/>
  <c r="AE116" i="1"/>
  <c r="AJ116" i="1" s="1"/>
  <c r="AH63" i="1"/>
  <c r="AD63" i="1"/>
  <c r="AI63" i="1" s="1"/>
  <c r="AE63" i="1"/>
  <c r="AJ63" i="1" s="1"/>
  <c r="AH110" i="1"/>
  <c r="AD110" i="1"/>
  <c r="AI110" i="1" s="1"/>
  <c r="AE110" i="1"/>
  <c r="AJ110" i="1" s="1"/>
  <c r="AH60" i="1"/>
  <c r="AE60" i="1"/>
  <c r="AJ60" i="1" s="1"/>
  <c r="AD60" i="1"/>
  <c r="AI60" i="1" s="1"/>
  <c r="AH113" i="1"/>
  <c r="AE113" i="1"/>
  <c r="AJ113" i="1" s="1"/>
  <c r="AD113" i="1"/>
  <c r="AI113" i="1" s="1"/>
  <c r="AH75" i="1"/>
  <c r="AE75" i="1"/>
  <c r="AJ75" i="1" s="1"/>
  <c r="AD75" i="1"/>
  <c r="AI75" i="1" s="1"/>
  <c r="AH90" i="1"/>
  <c r="AE90" i="1"/>
  <c r="AJ90" i="1" s="1"/>
  <c r="AD90" i="1"/>
  <c r="AI90" i="1" s="1"/>
  <c r="AH40" i="1"/>
  <c r="AD40" i="1"/>
  <c r="AI40" i="1" s="1"/>
  <c r="AE40" i="1"/>
  <c r="AJ40" i="1" s="1"/>
  <c r="AH89" i="1"/>
  <c r="AD89" i="1"/>
  <c r="AI89" i="1" s="1"/>
  <c r="AE89" i="1"/>
  <c r="AJ89" i="1" s="1"/>
  <c r="AH34" i="1"/>
  <c r="AE34" i="1"/>
  <c r="AJ34" i="1" s="1"/>
  <c r="AD34" i="1"/>
  <c r="AI34" i="1" s="1"/>
  <c r="AH87" i="1"/>
  <c r="AE87" i="1"/>
  <c r="AJ87" i="1" s="1"/>
  <c r="AD87" i="1"/>
  <c r="AI87" i="1" s="1"/>
  <c r="AH118" i="1"/>
  <c r="AD118" i="1"/>
  <c r="AI118" i="1" s="1"/>
  <c r="AE118" i="1"/>
  <c r="AJ118" i="1" s="1"/>
  <c r="AH42" i="1"/>
  <c r="AD42" i="1"/>
  <c r="AI42" i="1" s="1"/>
  <c r="AE42" i="1"/>
  <c r="AJ42" i="1" s="1"/>
  <c r="AH95" i="1"/>
  <c r="AD95" i="1"/>
  <c r="AI95" i="1" s="1"/>
  <c r="AE95" i="1"/>
  <c r="AJ95" i="1" s="1"/>
  <c r="AH41" i="1"/>
  <c r="AD41" i="1"/>
  <c r="AI41" i="1" s="1"/>
  <c r="AE41" i="1"/>
  <c r="AJ41" i="1" s="1"/>
  <c r="AH92" i="1"/>
  <c r="AE92" i="1"/>
  <c r="AJ92" i="1" s="1"/>
  <c r="AD92" i="1"/>
  <c r="AI92" i="1" s="1"/>
  <c r="AH39" i="1"/>
  <c r="AL39" i="1"/>
  <c r="AD39" i="1"/>
  <c r="AI39" i="1" s="1"/>
  <c r="AE39" i="1"/>
  <c r="AJ39" i="1" s="1"/>
  <c r="AH27" i="1"/>
  <c r="AE27" i="1"/>
  <c r="AJ27" i="1" s="1"/>
  <c r="AD27" i="1"/>
  <c r="AI27" i="1" s="1"/>
  <c r="AH36" i="1"/>
  <c r="AE36" i="1"/>
  <c r="AJ36" i="1" s="1"/>
  <c r="AD36" i="1"/>
  <c r="AI36" i="1" s="1"/>
  <c r="AH85" i="1"/>
  <c r="AE85" i="1"/>
  <c r="AJ85" i="1" s="1"/>
  <c r="AD85" i="1"/>
  <c r="AI85" i="1" s="1"/>
  <c r="AH30" i="1"/>
  <c r="AE30" i="1"/>
  <c r="AJ30" i="1" s="1"/>
  <c r="AD30" i="1"/>
  <c r="AI30" i="1" s="1"/>
  <c r="AH83" i="1"/>
  <c r="AD83" i="1"/>
  <c r="AI83" i="1" s="1"/>
  <c r="AE83" i="1"/>
  <c r="AJ83" i="1" s="1"/>
  <c r="AH29" i="1"/>
  <c r="AD29" i="1"/>
  <c r="AI29" i="1" s="1"/>
  <c r="AE29" i="1"/>
  <c r="AJ29" i="1" s="1"/>
  <c r="AH80" i="1"/>
  <c r="AE80" i="1"/>
  <c r="AJ80" i="1" s="1"/>
  <c r="AD80" i="1"/>
  <c r="AI80" i="1" s="1"/>
  <c r="AH97" i="1"/>
  <c r="AD97" i="1"/>
  <c r="AI97" i="1" s="1"/>
  <c r="AE97" i="1"/>
  <c r="AJ97" i="1" s="1"/>
  <c r="AH74" i="1"/>
  <c r="AE74" i="1"/>
  <c r="AJ74" i="1" s="1"/>
  <c r="AD74" i="1"/>
  <c r="AI74" i="1" s="1"/>
  <c r="AH24" i="1"/>
  <c r="AD24" i="1"/>
  <c r="AI24" i="1" s="1"/>
  <c r="AE24" i="1"/>
  <c r="AJ24" i="1" s="1"/>
  <c r="AH73" i="1"/>
  <c r="AD73" i="1"/>
  <c r="AI73" i="1" s="1"/>
  <c r="AE73" i="1"/>
  <c r="AJ73" i="1" s="1"/>
  <c r="AH109" i="1"/>
  <c r="AE109" i="1"/>
  <c r="AJ109" i="1" s="1"/>
  <c r="AD109" i="1"/>
  <c r="AI109" i="1" s="1"/>
  <c r="AH71" i="1"/>
  <c r="AE71" i="1"/>
  <c r="AJ71" i="1" s="1"/>
  <c r="AD71" i="1"/>
  <c r="AI71" i="1" s="1"/>
  <c r="AH54" i="1"/>
  <c r="AE54" i="1"/>
  <c r="AJ54" i="1" s="1"/>
  <c r="AD54" i="1"/>
  <c r="AI54" i="1" s="1"/>
  <c r="AH20" i="1"/>
  <c r="AD20" i="1"/>
  <c r="AI20" i="1" s="1"/>
  <c r="AE20" i="1"/>
  <c r="AJ20" i="1" s="1"/>
  <c r="AK16" i="1" l="1"/>
  <c r="AK119" i="1" s="1"/>
  <c r="AG12" i="2" s="1"/>
  <c r="AF119" i="1"/>
  <c r="C108" i="2"/>
  <c r="AB6" i="2"/>
  <c r="C105" i="2"/>
  <c r="AJ16" i="1"/>
  <c r="AJ119" i="1" s="1"/>
  <c r="AG10" i="2" s="1"/>
  <c r="AG11" i="2" s="1"/>
  <c r="AE119" i="1"/>
  <c r="AI16" i="1"/>
  <c r="AI119" i="1" s="1"/>
  <c r="AG8" i="2" s="1"/>
  <c r="AG9" i="2" s="1"/>
  <c r="AD119" i="1"/>
  <c r="AH119" i="1"/>
  <c r="AG6" i="2" s="1"/>
  <c r="AG7" i="2" s="1"/>
  <c r="AL16" i="1"/>
  <c r="AL119" i="1" s="1"/>
  <c r="AG13" i="2" s="1"/>
  <c r="AG119" i="1"/>
  <c r="AB7" i="2" l="1"/>
  <c r="C36" i="2"/>
  <c r="C42" i="2"/>
  <c r="AB10" i="2"/>
  <c r="AB11" i="2" s="1"/>
  <c r="S111" i="2"/>
  <c r="S114" i="2"/>
  <c r="AB12" i="2"/>
  <c r="K119" i="2"/>
  <c r="K122" i="2"/>
  <c r="S122" i="2"/>
  <c r="S119" i="2"/>
  <c r="AB13" i="2"/>
  <c r="AB8" i="2"/>
  <c r="AB9" i="2" s="1"/>
  <c r="K114" i="2"/>
  <c r="K111" i="2"/>
  <c r="C45" i="2"/>
  <c r="C38"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調査統計課　小野寺　内線5307</author>
  </authors>
  <commentList>
    <comment ref="C12" authorId="0" shapeId="0" xr:uid="{00000000-0006-0000-0200-000001000000}">
      <text>
        <r>
          <rPr>
            <sz val="9"/>
            <color rgb="FF000000"/>
            <rFont val="ＭＳ Ｐゴシック"/>
            <family val="2"/>
            <charset val="128"/>
          </rPr>
          <t>単位を選択してください。</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調査統計課　小野寺　内線5307</author>
  </authors>
  <commentList>
    <comment ref="J1" authorId="0" shapeId="0" xr:uid="{00000000-0006-0000-0300-000001000000}">
      <text>
        <r>
          <rPr>
            <b/>
            <sz val="14"/>
            <color indexed="81"/>
            <rFont val="ＭＳ Ｐゴシック"/>
            <family val="3"/>
            <charset val="128"/>
          </rPr>
          <t>①　分析タイトルを入力してください。</t>
        </r>
      </text>
    </comment>
    <comment ref="B18" authorId="0" shapeId="0" xr:uid="{00000000-0006-0000-0300-000002000000}">
      <text>
        <r>
          <rPr>
            <b/>
            <sz val="14"/>
            <color indexed="81"/>
            <rFont val="ＭＳ Ｐゴシック"/>
            <family val="3"/>
            <charset val="128"/>
          </rPr>
          <t>②　この分析についての説明を入力してください。</t>
        </r>
      </text>
    </comment>
  </commentList>
</comments>
</file>

<file path=xl/sharedStrings.xml><?xml version="1.0" encoding="utf-8"?>
<sst xmlns="http://schemas.openxmlformats.org/spreadsheetml/2006/main" count="2387" uniqueCount="830">
  <si>
    <t>需要増加額</t>
    <rPh sb="0" eb="2">
      <t>ジュヨウ</t>
    </rPh>
    <rPh sb="2" eb="4">
      <t>ゾウカ</t>
    </rPh>
    <rPh sb="4" eb="5">
      <t>ガク</t>
    </rPh>
    <phoneticPr fontId="4"/>
  </si>
  <si>
    <t>県内自給率</t>
    <rPh sb="0" eb="2">
      <t>ケンナイ</t>
    </rPh>
    <rPh sb="2" eb="5">
      <t>ジキュウリツ</t>
    </rPh>
    <phoneticPr fontId="4"/>
  </si>
  <si>
    <t>営業余剰</t>
  </si>
  <si>
    <t>（単位：人、人/百万円）</t>
    <rPh sb="6" eb="7">
      <t>ヒト</t>
    </rPh>
    <rPh sb="8" eb="10">
      <t>ヒャクマン</t>
    </rPh>
    <phoneticPr fontId="4"/>
  </si>
  <si>
    <t>部門名　</t>
  </si>
  <si>
    <t>従業者
総数</t>
    <rPh sb="0" eb="3">
      <t>ジュウギョウシャ</t>
    </rPh>
    <rPh sb="4" eb="6">
      <t>ソウスウ</t>
    </rPh>
    <phoneticPr fontId="4"/>
  </si>
  <si>
    <t>個人業主</t>
    <rPh sb="0" eb="2">
      <t>コジン</t>
    </rPh>
    <rPh sb="2" eb="4">
      <t>ギョウシュ</t>
    </rPh>
    <phoneticPr fontId="4"/>
  </si>
  <si>
    <t>家族
従業者</t>
    <rPh sb="0" eb="2">
      <t>カゾク</t>
    </rPh>
    <rPh sb="3" eb="5">
      <t>ジュウギョウ</t>
    </rPh>
    <rPh sb="5" eb="6">
      <t>シャ</t>
    </rPh>
    <phoneticPr fontId="4"/>
  </si>
  <si>
    <t>有給役員
・雇用者</t>
    <rPh sb="0" eb="2">
      <t>ユウキュウ</t>
    </rPh>
    <rPh sb="2" eb="4">
      <t>ヤクイン</t>
    </rPh>
    <rPh sb="6" eb="9">
      <t>コヨウシャ</t>
    </rPh>
    <phoneticPr fontId="4"/>
  </si>
  <si>
    <t>有給役員</t>
    <rPh sb="0" eb="2">
      <t>ユウキュウ</t>
    </rPh>
    <rPh sb="2" eb="4">
      <t>ヤクイン</t>
    </rPh>
    <phoneticPr fontId="4"/>
  </si>
  <si>
    <t>雇用者</t>
    <rPh sb="0" eb="3">
      <t>コヨウシャ</t>
    </rPh>
    <phoneticPr fontId="4"/>
  </si>
  <si>
    <t>就業係数</t>
    <rPh sb="0" eb="2">
      <t>シュウギョウ</t>
    </rPh>
    <rPh sb="2" eb="4">
      <t>ケイスウ</t>
    </rPh>
    <phoneticPr fontId="4"/>
  </si>
  <si>
    <t>雇用係数</t>
    <rPh sb="0" eb="2">
      <t>コヨウ</t>
    </rPh>
    <rPh sb="2" eb="4">
      <t>ケイスウ</t>
    </rPh>
    <phoneticPr fontId="4"/>
  </si>
  <si>
    <t>合　計</t>
    <rPh sb="0" eb="1">
      <t>ゴウ</t>
    </rPh>
    <rPh sb="2" eb="3">
      <t>ケイ</t>
    </rPh>
    <phoneticPr fontId="4"/>
  </si>
  <si>
    <t>県内需要
増加額</t>
    <rPh sb="0" eb="2">
      <t>ケンナイ</t>
    </rPh>
    <rPh sb="2" eb="4">
      <t>ジュヨウ</t>
    </rPh>
    <rPh sb="5" eb="7">
      <t>ゾウカ</t>
    </rPh>
    <rPh sb="7" eb="8">
      <t>ガク</t>
    </rPh>
    <phoneticPr fontId="4"/>
  </si>
  <si>
    <t>粗付加
価値率</t>
    <rPh sb="0" eb="1">
      <t>ソ</t>
    </rPh>
    <rPh sb="1" eb="3">
      <t>フカ</t>
    </rPh>
    <rPh sb="4" eb="6">
      <t>カチ</t>
    </rPh>
    <rPh sb="6" eb="7">
      <t>リツ</t>
    </rPh>
    <phoneticPr fontId="4"/>
  </si>
  <si>
    <t>逆行列係数</t>
    <rPh sb="0" eb="3">
      <t>ギャクギョウレツ</t>
    </rPh>
    <rPh sb="3" eb="5">
      <t>ケイスウ</t>
    </rPh>
    <phoneticPr fontId="4"/>
  </si>
  <si>
    <t>直接効果の内訳</t>
    <rPh sb="0" eb="2">
      <t>チョクセツ</t>
    </rPh>
    <rPh sb="2" eb="4">
      <t>コウカ</t>
    </rPh>
    <rPh sb="5" eb="7">
      <t>ウチワケ</t>
    </rPh>
    <phoneticPr fontId="4"/>
  </si>
  <si>
    <t>雇用者
所得率</t>
    <rPh sb="0" eb="3">
      <t>コヨウシャ</t>
    </rPh>
    <rPh sb="4" eb="6">
      <t>ショトク</t>
    </rPh>
    <rPh sb="6" eb="7">
      <t>リツ</t>
    </rPh>
    <phoneticPr fontId="4"/>
  </si>
  <si>
    <t>粗付加価値
誘発額</t>
    <rPh sb="0" eb="1">
      <t>ソ</t>
    </rPh>
    <rPh sb="1" eb="3">
      <t>フカ</t>
    </rPh>
    <rPh sb="3" eb="5">
      <t>カチ</t>
    </rPh>
    <rPh sb="6" eb="8">
      <t>ユウハツ</t>
    </rPh>
    <rPh sb="8" eb="9">
      <t>ガク</t>
    </rPh>
    <phoneticPr fontId="4"/>
  </si>
  <si>
    <t>雇用者所得
誘発額</t>
    <rPh sb="0" eb="3">
      <t>コヨウシャ</t>
    </rPh>
    <rPh sb="3" eb="5">
      <t>ショトク</t>
    </rPh>
    <rPh sb="6" eb="8">
      <t>ユウハツ</t>
    </rPh>
    <rPh sb="8" eb="9">
      <t>ガク</t>
    </rPh>
    <phoneticPr fontId="4"/>
  </si>
  <si>
    <t>間接効果の内訳</t>
    <rPh sb="0" eb="2">
      <t>カンセツ</t>
    </rPh>
    <rPh sb="2" eb="4">
      <t>コウカ</t>
    </rPh>
    <rPh sb="5" eb="7">
      <t>ウチワケ</t>
    </rPh>
    <phoneticPr fontId="4"/>
  </si>
  <si>
    <t>粗付加価値
誘発額</t>
    <rPh sb="0" eb="5">
      <t>ソフカカチ</t>
    </rPh>
    <rPh sb="6" eb="8">
      <t>ユウハツ</t>
    </rPh>
    <rPh sb="8" eb="9">
      <t>ガク</t>
    </rPh>
    <phoneticPr fontId="4"/>
  </si>
  <si>
    <t>雇用者所得
誘発額計</t>
    <rPh sb="0" eb="3">
      <t>コヨウシャ</t>
    </rPh>
    <rPh sb="3" eb="5">
      <t>ショトク</t>
    </rPh>
    <rPh sb="6" eb="8">
      <t>ユウハツ</t>
    </rPh>
    <rPh sb="8" eb="9">
      <t>ガク</t>
    </rPh>
    <rPh sb="9" eb="10">
      <t>ケイ</t>
    </rPh>
    <phoneticPr fontId="4"/>
  </si>
  <si>
    <t>消費転換係数</t>
    <rPh sb="0" eb="2">
      <t>ショウヒ</t>
    </rPh>
    <rPh sb="2" eb="4">
      <t>テンカン</t>
    </rPh>
    <rPh sb="4" eb="6">
      <t>ケイスウ</t>
    </rPh>
    <phoneticPr fontId="4"/>
  </si>
  <si>
    <t>消費転換
係数</t>
    <rPh sb="0" eb="2">
      <t>ショウヒ</t>
    </rPh>
    <rPh sb="2" eb="4">
      <t>テンカン</t>
    </rPh>
    <rPh sb="5" eb="7">
      <t>ケイスウ</t>
    </rPh>
    <phoneticPr fontId="4"/>
  </si>
  <si>
    <t>消費支出額</t>
    <rPh sb="0" eb="2">
      <t>ショウヒ</t>
    </rPh>
    <rPh sb="2" eb="4">
      <t>シシュツ</t>
    </rPh>
    <rPh sb="4" eb="5">
      <t>ガク</t>
    </rPh>
    <phoneticPr fontId="4"/>
  </si>
  <si>
    <t>実収入</t>
    <rPh sb="0" eb="1">
      <t>ジツ</t>
    </rPh>
    <rPh sb="1" eb="3">
      <t>シュウニュウ</t>
    </rPh>
    <phoneticPr fontId="4"/>
  </si>
  <si>
    <t>平成22年</t>
  </si>
  <si>
    <t>平成23年</t>
  </si>
  <si>
    <t>　　　　　　　　　＝消費支出/実収入</t>
    <phoneticPr fontId="4"/>
  </si>
  <si>
    <t>消費転換係数＝可処分所得率（可処分所得/実収入）×平均消費性向（消費支出/可処分所得）</t>
    <rPh sb="0" eb="2">
      <t>ショウヒ</t>
    </rPh>
    <rPh sb="2" eb="4">
      <t>テンカン</t>
    </rPh>
    <rPh sb="4" eb="6">
      <t>ケイスウ</t>
    </rPh>
    <phoneticPr fontId="4"/>
  </si>
  <si>
    <t>投入係数</t>
    <rPh sb="0" eb="2">
      <t>トウニュウ</t>
    </rPh>
    <rPh sb="2" eb="4">
      <t>ケイスウ</t>
    </rPh>
    <phoneticPr fontId="4"/>
  </si>
  <si>
    <t>原材料費</t>
    <rPh sb="0" eb="3">
      <t>ゲンザイリョウ</t>
    </rPh>
    <rPh sb="3" eb="4">
      <t>ヒ</t>
    </rPh>
    <phoneticPr fontId="4"/>
  </si>
  <si>
    <t>民間消費
支出
構成比</t>
    <rPh sb="0" eb="2">
      <t>ミンカン</t>
    </rPh>
    <rPh sb="2" eb="4">
      <t>ショウヒ</t>
    </rPh>
    <rPh sb="5" eb="7">
      <t>シシュツ</t>
    </rPh>
    <rPh sb="8" eb="11">
      <t>コウセイヒ</t>
    </rPh>
    <phoneticPr fontId="4"/>
  </si>
  <si>
    <t>消費需要
増加額</t>
    <rPh sb="0" eb="2">
      <t>ショウヒ</t>
    </rPh>
    <rPh sb="2" eb="4">
      <t>ジュヨウ</t>
    </rPh>
    <rPh sb="5" eb="7">
      <t>ゾウカ</t>
    </rPh>
    <rPh sb="7" eb="8">
      <t>ガク</t>
    </rPh>
    <phoneticPr fontId="4"/>
  </si>
  <si>
    <t>Ｉのうち
県内需要額</t>
    <rPh sb="5" eb="7">
      <t>ケンナイ</t>
    </rPh>
    <rPh sb="7" eb="9">
      <t>ジュヨウ</t>
    </rPh>
    <rPh sb="9" eb="10">
      <t>ガク</t>
    </rPh>
    <phoneticPr fontId="4"/>
  </si>
  <si>
    <t>県内
消費需要
増加額</t>
    <rPh sb="0" eb="2">
      <t>ケンナイ</t>
    </rPh>
    <rPh sb="3" eb="5">
      <t>ショウヒ</t>
    </rPh>
    <rPh sb="5" eb="7">
      <t>ジュヨウ</t>
    </rPh>
    <rPh sb="8" eb="10">
      <t>ゾウカ</t>
    </rPh>
    <rPh sb="10" eb="11">
      <t>ガク</t>
    </rPh>
    <phoneticPr fontId="4"/>
  </si>
  <si>
    <t>生産誘発額</t>
    <rPh sb="0" eb="2">
      <t>セイサン</t>
    </rPh>
    <rPh sb="2" eb="4">
      <t>ユウハツ</t>
    </rPh>
    <rPh sb="4" eb="5">
      <t>ガク</t>
    </rPh>
    <phoneticPr fontId="4"/>
  </si>
  <si>
    <t>総効果</t>
    <rPh sb="0" eb="1">
      <t>ソウ</t>
    </rPh>
    <rPh sb="1" eb="3">
      <t>コウカ</t>
    </rPh>
    <phoneticPr fontId="4"/>
  </si>
  <si>
    <t>就業者
誘発量(人)</t>
    <rPh sb="0" eb="2">
      <t>シュウギョウ</t>
    </rPh>
    <rPh sb="2" eb="3">
      <t>シャ</t>
    </rPh>
    <rPh sb="4" eb="6">
      <t>ユウハツ</t>
    </rPh>
    <rPh sb="6" eb="7">
      <t>リョウ</t>
    </rPh>
    <rPh sb="8" eb="9">
      <t>ニン</t>
    </rPh>
    <phoneticPr fontId="4"/>
  </si>
  <si>
    <t>雇用者
誘発量(人)</t>
    <rPh sb="0" eb="3">
      <t>コヨウシャ</t>
    </rPh>
    <rPh sb="4" eb="6">
      <t>ユウハツ</t>
    </rPh>
    <rPh sb="6" eb="7">
      <t>リョウ</t>
    </rPh>
    <rPh sb="8" eb="9">
      <t>ニン</t>
    </rPh>
    <phoneticPr fontId="4"/>
  </si>
  <si>
    <t>就業者
誘発量(人)</t>
    <rPh sb="0" eb="3">
      <t>シュウギョウシャ</t>
    </rPh>
    <rPh sb="4" eb="6">
      <t>ユウハツ</t>
    </rPh>
    <rPh sb="6" eb="7">
      <t>リョウ</t>
    </rPh>
    <rPh sb="8" eb="9">
      <t>ニン</t>
    </rPh>
    <phoneticPr fontId="4"/>
  </si>
  <si>
    <t>分析タイトル：</t>
    <rPh sb="0" eb="2">
      <t>ブンセキ</t>
    </rPh>
    <phoneticPr fontId="4"/>
  </si>
  <si>
    <t>波及効果</t>
    <rPh sb="0" eb="2">
      <t>ハキュウ</t>
    </rPh>
    <rPh sb="2" eb="4">
      <t>コウカ</t>
    </rPh>
    <phoneticPr fontId="4"/>
  </si>
  <si>
    <t>（波及効果倍率）</t>
    <rPh sb="1" eb="3">
      <t>ハキュウ</t>
    </rPh>
    <rPh sb="3" eb="5">
      <t>コウカ</t>
    </rPh>
    <rPh sb="5" eb="7">
      <t>バイリツ</t>
    </rPh>
    <phoneticPr fontId="4"/>
  </si>
  <si>
    <t>うち粗付加価値誘発額</t>
    <rPh sb="2" eb="7">
      <t>ソフカカチ</t>
    </rPh>
    <rPh sb="7" eb="9">
      <t>ユウハツ</t>
    </rPh>
    <rPh sb="9" eb="10">
      <t>ガク</t>
    </rPh>
    <phoneticPr fontId="4"/>
  </si>
  <si>
    <t>うち雇用者所得誘発額</t>
    <rPh sb="2" eb="5">
      <t>コヨウシャ</t>
    </rPh>
    <rPh sb="5" eb="7">
      <t>ショトク</t>
    </rPh>
    <rPh sb="7" eb="9">
      <t>ユウハツ</t>
    </rPh>
    <rPh sb="9" eb="10">
      <t>ガク</t>
    </rPh>
    <phoneticPr fontId="4"/>
  </si>
  <si>
    <t>就業者誘発量：人</t>
    <rPh sb="0" eb="3">
      <t>シュウギョウシャ</t>
    </rPh>
    <rPh sb="3" eb="5">
      <t>ユウハツ</t>
    </rPh>
    <rPh sb="5" eb="6">
      <t>リョウ</t>
    </rPh>
    <rPh sb="7" eb="8">
      <t>ニン</t>
    </rPh>
    <phoneticPr fontId="4"/>
  </si>
  <si>
    <t>うち雇用者誘発量：人</t>
    <rPh sb="2" eb="5">
      <t>コヨウシャ</t>
    </rPh>
    <rPh sb="5" eb="7">
      <t>ユウハツ</t>
    </rPh>
    <rPh sb="7" eb="8">
      <t>リョウ</t>
    </rPh>
    <rPh sb="9" eb="10">
      <t>ニン</t>
    </rPh>
    <phoneticPr fontId="4"/>
  </si>
  <si>
    <t>第一次波及効果</t>
    <rPh sb="0" eb="1">
      <t>ダイ</t>
    </rPh>
    <rPh sb="1" eb="3">
      <t>イチジ</t>
    </rPh>
    <rPh sb="3" eb="5">
      <t>ハキュウ</t>
    </rPh>
    <rPh sb="5" eb="7">
      <t>コウカ</t>
    </rPh>
    <phoneticPr fontId="4"/>
  </si>
  <si>
    <t>直接効果</t>
    <rPh sb="0" eb="2">
      <t>チョクセツ</t>
    </rPh>
    <rPh sb="2" eb="4">
      <t>コウカ</t>
    </rPh>
    <phoneticPr fontId="4"/>
  </si>
  <si>
    <t>間接効果</t>
    <rPh sb="0" eb="2">
      <t>カンセツ</t>
    </rPh>
    <rPh sb="2" eb="4">
      <t>コウカ</t>
    </rPh>
    <phoneticPr fontId="4"/>
  </si>
  <si>
    <t>計</t>
    <rPh sb="0" eb="1">
      <t>ケイ</t>
    </rPh>
    <phoneticPr fontId="4"/>
  </si>
  <si>
    <t>第二次
波及効果</t>
    <rPh sb="0" eb="1">
      <t>ダイ</t>
    </rPh>
    <rPh sb="1" eb="3">
      <t>ニジ</t>
    </rPh>
    <rPh sb="4" eb="6">
      <t>ハキュウ</t>
    </rPh>
    <rPh sb="6" eb="8">
      <t>コウカ</t>
    </rPh>
    <phoneticPr fontId="4"/>
  </si>
  <si>
    <t>県内需要増加額</t>
    <rPh sb="0" eb="2">
      <t>ケンナイ</t>
    </rPh>
    <rPh sb="2" eb="4">
      <t>ジュヨウ</t>
    </rPh>
    <rPh sb="4" eb="6">
      <t>ゾウカ</t>
    </rPh>
    <rPh sb="6" eb="7">
      <t>ガク</t>
    </rPh>
    <phoneticPr fontId="4"/>
  </si>
  <si>
    <t>波及効果倍率は、各項目の金額が需要増加額（Ａ）に対してどれだけの倍率かを表しています。</t>
    <rPh sb="0" eb="2">
      <t>ハキュウ</t>
    </rPh>
    <rPh sb="2" eb="4">
      <t>コウカ</t>
    </rPh>
    <rPh sb="4" eb="6">
      <t>バイリツ</t>
    </rPh>
    <rPh sb="8" eb="11">
      <t>カクコウモク</t>
    </rPh>
    <rPh sb="12" eb="14">
      <t>キンガク</t>
    </rPh>
    <rPh sb="15" eb="17">
      <t>ジュヨウ</t>
    </rPh>
    <rPh sb="17" eb="19">
      <t>ゾウカ</t>
    </rPh>
    <rPh sb="19" eb="20">
      <t>ガク</t>
    </rPh>
    <rPh sb="24" eb="25">
      <t>タイ</t>
    </rPh>
    <rPh sb="32" eb="34">
      <t>バイリツ</t>
    </rPh>
    <rPh sb="36" eb="37">
      <t>アラワ</t>
    </rPh>
    <phoneticPr fontId="4"/>
  </si>
  <si>
    <t>県外需要増加額</t>
    <rPh sb="0" eb="2">
      <t>ケンガイ</t>
    </rPh>
    <rPh sb="2" eb="4">
      <t>ジュヨウ</t>
    </rPh>
    <rPh sb="4" eb="6">
      <t>ゾウカ</t>
    </rPh>
    <rPh sb="6" eb="7">
      <t>ガク</t>
    </rPh>
    <phoneticPr fontId="4"/>
  </si>
  <si>
    <t>粗付加価値率</t>
    <rPh sb="0" eb="5">
      <t>ソフカカチ</t>
    </rPh>
    <rPh sb="5" eb="6">
      <t>リツ</t>
    </rPh>
    <phoneticPr fontId="4"/>
  </si>
  <si>
    <t>粗付加価値誘発額</t>
    <rPh sb="0" eb="5">
      <t>ソフカカチ</t>
    </rPh>
    <rPh sb="5" eb="7">
      <t>ユウハツ</t>
    </rPh>
    <rPh sb="7" eb="8">
      <t>ガク</t>
    </rPh>
    <phoneticPr fontId="4"/>
  </si>
  <si>
    <t>雇用者所得率</t>
    <rPh sb="0" eb="3">
      <t>コヨウシャ</t>
    </rPh>
    <rPh sb="3" eb="5">
      <t>ショトク</t>
    </rPh>
    <rPh sb="5" eb="6">
      <t>リツ</t>
    </rPh>
    <phoneticPr fontId="4"/>
  </si>
  <si>
    <t>※１　ここではＣ／Ａの値が入っています。</t>
    <rPh sb="11" eb="12">
      <t>アタイ</t>
    </rPh>
    <rPh sb="13" eb="14">
      <t>ハイ</t>
    </rPh>
    <phoneticPr fontId="4"/>
  </si>
  <si>
    <t>雇用者所得誘発額</t>
    <rPh sb="0" eb="3">
      <t>コヨウシャ</t>
    </rPh>
    <rPh sb="3" eb="5">
      <t>ショトク</t>
    </rPh>
    <rPh sb="5" eb="7">
      <t>ユウハツ</t>
    </rPh>
    <rPh sb="7" eb="8">
      <t>ガク</t>
    </rPh>
    <phoneticPr fontId="4"/>
  </si>
  <si>
    <t>※３　ここではＥ／Ｃの値が入っています。</t>
    <rPh sb="11" eb="12">
      <t>アタイ</t>
    </rPh>
    <rPh sb="13" eb="14">
      <t>ハイ</t>
    </rPh>
    <phoneticPr fontId="4"/>
  </si>
  <si>
    <t>※４　ここではＧ／Ｃの値が入っています。</t>
    <rPh sb="11" eb="12">
      <t>アタイ</t>
    </rPh>
    <rPh sb="13" eb="14">
      <t>ハイ</t>
    </rPh>
    <phoneticPr fontId="4"/>
  </si>
  <si>
    <t>※２　ここではＩ／Ｃの値が入っています。</t>
    <rPh sb="11" eb="12">
      <t>アタイ</t>
    </rPh>
    <rPh sb="13" eb="14">
      <t>ハイ</t>
    </rPh>
    <phoneticPr fontId="4"/>
  </si>
  <si>
    <t>原材料費のうち県内需要額</t>
    <rPh sb="0" eb="3">
      <t>ゲンザイリョウ</t>
    </rPh>
    <rPh sb="3" eb="4">
      <t>ヒ</t>
    </rPh>
    <rPh sb="7" eb="9">
      <t>ケンナイ</t>
    </rPh>
    <rPh sb="9" eb="11">
      <t>ジュヨウ</t>
    </rPh>
    <rPh sb="11" eb="12">
      <t>ガク</t>
    </rPh>
    <phoneticPr fontId="4"/>
  </si>
  <si>
    <t>原材料費のうち県外需要額</t>
    <rPh sb="0" eb="3">
      <t>ゲンザイリョウ</t>
    </rPh>
    <rPh sb="3" eb="4">
      <t>ヒ</t>
    </rPh>
    <rPh sb="7" eb="9">
      <t>ケンガイ</t>
    </rPh>
    <rPh sb="9" eb="11">
      <t>ジュヨウ</t>
    </rPh>
    <rPh sb="11" eb="12">
      <t>ガク</t>
    </rPh>
    <phoneticPr fontId="4"/>
  </si>
  <si>
    <t>※５　ここではＫ／Ｉの値が入っています。</t>
    <rPh sb="11" eb="12">
      <t>アタイ</t>
    </rPh>
    <rPh sb="13" eb="14">
      <t>ハイ</t>
    </rPh>
    <phoneticPr fontId="4"/>
  </si>
  <si>
    <t>※６　ここではＭ／Ｋの値が入っています。</t>
    <rPh sb="11" eb="12">
      <t>アタイ</t>
    </rPh>
    <rPh sb="13" eb="14">
      <t>ハイ</t>
    </rPh>
    <phoneticPr fontId="4"/>
  </si>
  <si>
    <t>※７　ここではＮ／Ｍの値が入っています。</t>
    <rPh sb="11" eb="12">
      <t>アタイ</t>
    </rPh>
    <rPh sb="13" eb="14">
      <t>ハイ</t>
    </rPh>
    <phoneticPr fontId="4"/>
  </si>
  <si>
    <t>※８　ここではＯ／Ｍの値が入っています。</t>
    <rPh sb="11" eb="12">
      <t>アタイ</t>
    </rPh>
    <rPh sb="13" eb="14">
      <t>ハイ</t>
    </rPh>
    <phoneticPr fontId="4"/>
  </si>
  <si>
    <t>雇用者所得誘発額計</t>
    <rPh sb="0" eb="3">
      <t>コヨウシャ</t>
    </rPh>
    <rPh sb="3" eb="5">
      <t>ショトク</t>
    </rPh>
    <rPh sb="5" eb="7">
      <t>ユウハツ</t>
    </rPh>
    <rPh sb="7" eb="8">
      <t>ガク</t>
    </rPh>
    <rPh sb="8" eb="9">
      <t>ケイ</t>
    </rPh>
    <phoneticPr fontId="4"/>
  </si>
  <si>
    <t>家計
消費支出額</t>
    <rPh sb="0" eb="2">
      <t>カケイ</t>
    </rPh>
    <rPh sb="3" eb="5">
      <t>ショウヒ</t>
    </rPh>
    <rPh sb="5" eb="7">
      <t>シシュツ</t>
    </rPh>
    <rPh sb="7" eb="8">
      <t>ガク</t>
    </rPh>
    <phoneticPr fontId="4"/>
  </si>
  <si>
    <t>家計消費支出額</t>
    <rPh sb="0" eb="2">
      <t>カケイ</t>
    </rPh>
    <rPh sb="2" eb="4">
      <t>ショウヒ</t>
    </rPh>
    <rPh sb="4" eb="6">
      <t>シシュツ</t>
    </rPh>
    <rPh sb="6" eb="7">
      <t>ガク</t>
    </rPh>
    <phoneticPr fontId="4"/>
  </si>
  <si>
    <t>第一次波及効果計</t>
    <rPh sb="0" eb="1">
      <t>ダイ</t>
    </rPh>
    <rPh sb="1" eb="3">
      <t>イチジ</t>
    </rPh>
    <rPh sb="3" eb="5">
      <t>ハキュウ</t>
    </rPh>
    <rPh sb="5" eb="7">
      <t>コウカ</t>
    </rPh>
    <rPh sb="7" eb="8">
      <t>ケイ</t>
    </rPh>
    <phoneticPr fontId="4"/>
  </si>
  <si>
    <t>※９　ここではＱ／(Ｃ＋Ｍ)の値が入っています。</t>
    <rPh sb="15" eb="16">
      <t>アタイ</t>
    </rPh>
    <rPh sb="17" eb="18">
      <t>ハイ</t>
    </rPh>
    <phoneticPr fontId="4"/>
  </si>
  <si>
    <t>※10　ここではＳ／(Ｃ＋Ｍ)の値が入っています。</t>
    <rPh sb="16" eb="17">
      <t>アタイ</t>
    </rPh>
    <rPh sb="18" eb="19">
      <t>ハイ</t>
    </rPh>
    <phoneticPr fontId="4"/>
  </si>
  <si>
    <t>就業係数
(人/百万円)</t>
    <rPh sb="0" eb="2">
      <t>シュウギョウ</t>
    </rPh>
    <rPh sb="2" eb="4">
      <t>ケイスウ</t>
    </rPh>
    <rPh sb="6" eb="7">
      <t>ニン</t>
    </rPh>
    <rPh sb="8" eb="11">
      <t>ヒャクマンエン</t>
    </rPh>
    <phoneticPr fontId="4"/>
  </si>
  <si>
    <t>雇用係数
(人/百万円)</t>
    <rPh sb="0" eb="2">
      <t>コヨウ</t>
    </rPh>
    <rPh sb="2" eb="4">
      <t>ケイスウ</t>
    </rPh>
    <rPh sb="6" eb="7">
      <t>ニン</t>
    </rPh>
    <rPh sb="8" eb="11">
      <t>ヒャクマンエン</t>
    </rPh>
    <phoneticPr fontId="4"/>
  </si>
  <si>
    <t>就業者誘発量</t>
    <rPh sb="0" eb="3">
      <t>シュウギョウシャ</t>
    </rPh>
    <rPh sb="3" eb="5">
      <t>ユウハツ</t>
    </rPh>
    <rPh sb="5" eb="6">
      <t>リョウ</t>
    </rPh>
    <phoneticPr fontId="4"/>
  </si>
  <si>
    <t>雇用者誘発量</t>
    <rPh sb="0" eb="3">
      <t>コヨウシャ</t>
    </rPh>
    <rPh sb="3" eb="5">
      <t>ユウハツ</t>
    </rPh>
    <rPh sb="5" eb="6">
      <t>リョウ</t>
    </rPh>
    <phoneticPr fontId="4"/>
  </si>
  <si>
    <t>民間消費支出構成比で分割</t>
    <rPh sb="0" eb="2">
      <t>ミンカン</t>
    </rPh>
    <rPh sb="2" eb="4">
      <t>ショウヒ</t>
    </rPh>
    <rPh sb="4" eb="6">
      <t>シシュツ</t>
    </rPh>
    <rPh sb="6" eb="9">
      <t>コウセイヒ</t>
    </rPh>
    <rPh sb="10" eb="12">
      <t>ブンカツ</t>
    </rPh>
    <phoneticPr fontId="4"/>
  </si>
  <si>
    <t>消費需要増加額</t>
    <rPh sb="0" eb="2">
      <t>ショウヒ</t>
    </rPh>
    <rPh sb="2" eb="4">
      <t>ジュヨウ</t>
    </rPh>
    <rPh sb="4" eb="6">
      <t>ゾウカ</t>
    </rPh>
    <rPh sb="6" eb="7">
      <t>ガク</t>
    </rPh>
    <phoneticPr fontId="4"/>
  </si>
  <si>
    <t>県内消費需要増加額</t>
    <rPh sb="0" eb="2">
      <t>ケンナイ</t>
    </rPh>
    <rPh sb="2" eb="4">
      <t>ショウヒ</t>
    </rPh>
    <rPh sb="4" eb="6">
      <t>ジュヨウ</t>
    </rPh>
    <rPh sb="6" eb="8">
      <t>ゾウカ</t>
    </rPh>
    <rPh sb="8" eb="9">
      <t>ガク</t>
    </rPh>
    <phoneticPr fontId="4"/>
  </si>
  <si>
    <t>※11　ここではＺ／Ｘ(V）の値が入っています。</t>
    <rPh sb="15" eb="16">
      <t>アタイ</t>
    </rPh>
    <rPh sb="17" eb="18">
      <t>ハイ</t>
    </rPh>
    <phoneticPr fontId="4"/>
  </si>
  <si>
    <t>※12　ここではAA／Ｚの値が入っています。</t>
    <rPh sb="13" eb="14">
      <t>アタイ</t>
    </rPh>
    <rPh sb="15" eb="16">
      <t>ハイ</t>
    </rPh>
    <phoneticPr fontId="4"/>
  </si>
  <si>
    <t>第二次波及効果額</t>
    <rPh sb="0" eb="1">
      <t>ダイ</t>
    </rPh>
    <rPh sb="1" eb="3">
      <t>ニジ</t>
    </rPh>
    <rPh sb="3" eb="5">
      <t>ハキュウ</t>
    </rPh>
    <rPh sb="5" eb="7">
      <t>コウカ</t>
    </rPh>
    <rPh sb="7" eb="8">
      <t>ガク</t>
    </rPh>
    <phoneticPr fontId="4"/>
  </si>
  <si>
    <t>県外消費需要増加額</t>
    <rPh sb="0" eb="2">
      <t>ケンガイ</t>
    </rPh>
    <rPh sb="2" eb="4">
      <t>ショウヒ</t>
    </rPh>
    <rPh sb="4" eb="6">
      <t>ジュヨウ</t>
    </rPh>
    <rPh sb="6" eb="8">
      <t>ゾウカ</t>
    </rPh>
    <rPh sb="8" eb="9">
      <t>ガク</t>
    </rPh>
    <phoneticPr fontId="4"/>
  </si>
  <si>
    <t>※13　ここではAB／AAの値が入っています。</t>
    <rPh sb="14" eb="15">
      <t>アタイ</t>
    </rPh>
    <rPh sb="16" eb="17">
      <t>ハイ</t>
    </rPh>
    <phoneticPr fontId="4"/>
  </si>
  <si>
    <t>※14　ここではAC／AAの値が入っています。</t>
    <rPh sb="14" eb="15">
      <t>アタイ</t>
    </rPh>
    <rPh sb="16" eb="17">
      <t>ハイ</t>
    </rPh>
    <phoneticPr fontId="4"/>
  </si>
  <si>
    <t>※15　ここではAD／AAの値が入っています。</t>
    <rPh sb="14" eb="15">
      <t>アタイ</t>
    </rPh>
    <rPh sb="16" eb="17">
      <t>ハイ</t>
    </rPh>
    <phoneticPr fontId="4"/>
  </si>
  <si>
    <t>※16　ここではAE／AAの値が入っています。</t>
    <rPh sb="14" eb="15">
      <t>アタイ</t>
    </rPh>
    <rPh sb="16" eb="17">
      <t>ハイ</t>
    </rPh>
    <phoneticPr fontId="4"/>
  </si>
  <si>
    <t>Ａ</t>
    <phoneticPr fontId="4"/>
  </si>
  <si>
    <t>Ｂ</t>
    <phoneticPr fontId="4"/>
  </si>
  <si>
    <t>Ｃ</t>
    <phoneticPr fontId="4"/>
  </si>
  <si>
    <t>Ｈ</t>
    <phoneticPr fontId="4"/>
  </si>
  <si>
    <t>Ｄ</t>
    <phoneticPr fontId="4"/>
  </si>
  <si>
    <t>Ｆ</t>
    <phoneticPr fontId="4"/>
  </si>
  <si>
    <t>Ｉ</t>
    <phoneticPr fontId="4"/>
  </si>
  <si>
    <t>Ｅ</t>
    <phoneticPr fontId="4"/>
  </si>
  <si>
    <t>Ｇ</t>
    <phoneticPr fontId="4"/>
  </si>
  <si>
    <t>Ｊ</t>
    <phoneticPr fontId="4"/>
  </si>
  <si>
    <t>Ｋ</t>
    <phoneticPr fontId="4"/>
  </si>
  <si>
    <t>Ｌ</t>
    <phoneticPr fontId="4"/>
  </si>
  <si>
    <t>Ｍ</t>
    <phoneticPr fontId="4"/>
  </si>
  <si>
    <t>Ｄ</t>
    <phoneticPr fontId="4"/>
  </si>
  <si>
    <t>Ｎ</t>
    <phoneticPr fontId="4"/>
  </si>
  <si>
    <t>Ｏ</t>
    <phoneticPr fontId="4"/>
  </si>
  <si>
    <t>Ｔ</t>
    <phoneticPr fontId="4"/>
  </si>
  <si>
    <t>Ｃ＋Ｍ</t>
    <phoneticPr fontId="4"/>
  </si>
  <si>
    <t>Ｕ</t>
    <phoneticPr fontId="4"/>
  </si>
  <si>
    <t>Ｐ</t>
    <phoneticPr fontId="4"/>
  </si>
  <si>
    <t>Ｒ</t>
    <phoneticPr fontId="4"/>
  </si>
  <si>
    <t>Ｖ</t>
    <phoneticPr fontId="4"/>
  </si>
  <si>
    <t>Ｑ</t>
    <phoneticPr fontId="4"/>
  </si>
  <si>
    <t>Ｓ</t>
    <phoneticPr fontId="4"/>
  </si>
  <si>
    <t>Ｗ</t>
    <phoneticPr fontId="4"/>
  </si>
  <si>
    <t>Ｘ</t>
    <phoneticPr fontId="4"/>
  </si>
  <si>
    <t>Ｙ</t>
    <phoneticPr fontId="4"/>
  </si>
  <si>
    <t>※11</t>
    <phoneticPr fontId="4"/>
  </si>
  <si>
    <t>Ｚ</t>
    <phoneticPr fontId="4"/>
  </si>
  <si>
    <t>Ｌ</t>
    <phoneticPr fontId="4"/>
  </si>
  <si>
    <t>※12</t>
    <phoneticPr fontId="4"/>
  </si>
  <si>
    <t>AA</t>
    <phoneticPr fontId="4"/>
  </si>
  <si>
    <t>Ｄ</t>
    <phoneticPr fontId="4"/>
  </si>
  <si>
    <t>AB</t>
    <phoneticPr fontId="4"/>
  </si>
  <si>
    <t>AC</t>
    <phoneticPr fontId="4"/>
  </si>
  <si>
    <t>Ｐ</t>
    <phoneticPr fontId="4"/>
  </si>
  <si>
    <t>AD</t>
    <phoneticPr fontId="4"/>
  </si>
  <si>
    <t>AE</t>
    <phoneticPr fontId="4"/>
  </si>
  <si>
    <t>※１</t>
    <phoneticPr fontId="4"/>
  </si>
  <si>
    <t>※２</t>
    <phoneticPr fontId="4"/>
  </si>
  <si>
    <t>※５</t>
    <phoneticPr fontId="4"/>
  </si>
  <si>
    <t>※６</t>
    <phoneticPr fontId="4"/>
  </si>
  <si>
    <t>※７</t>
    <phoneticPr fontId="4"/>
  </si>
  <si>
    <t>※８</t>
    <phoneticPr fontId="4"/>
  </si>
  <si>
    <t>※10</t>
    <phoneticPr fontId="4"/>
  </si>
  <si>
    <t>※９</t>
    <phoneticPr fontId="4"/>
  </si>
  <si>
    <t>※13</t>
    <phoneticPr fontId="4"/>
  </si>
  <si>
    <t>※14</t>
    <phoneticPr fontId="4"/>
  </si>
  <si>
    <t>※16</t>
    <phoneticPr fontId="4"/>
  </si>
  <si>
    <t>※15</t>
    <phoneticPr fontId="4"/>
  </si>
  <si>
    <t>※Ａ－Ｃ</t>
    <phoneticPr fontId="4"/>
  </si>
  <si>
    <t>※４</t>
    <phoneticPr fontId="4"/>
  </si>
  <si>
    <t>※３</t>
    <phoneticPr fontId="4"/>
  </si>
  <si>
    <t>第二次波及効果</t>
    <rPh sb="0" eb="1">
      <t>ダイ</t>
    </rPh>
    <rPh sb="1" eb="3">
      <t>ニジ</t>
    </rPh>
    <rPh sb="3" eb="5">
      <t>ハキュウ</t>
    </rPh>
    <rPh sb="5" eb="7">
      <t>コウカ</t>
    </rPh>
    <phoneticPr fontId="4"/>
  </si>
  <si>
    <t>※Ｚ－Ｘ（Ｖ）</t>
    <phoneticPr fontId="4"/>
  </si>
  <si>
    <t>（波及効果倍率）（※）</t>
    <phoneticPr fontId="4"/>
  </si>
  <si>
    <t>（波及効果倍率）</t>
    <phoneticPr fontId="4"/>
  </si>
  <si>
    <t>結果の読み方</t>
    <rPh sb="0" eb="2">
      <t>ケッカ</t>
    </rPh>
    <rPh sb="3" eb="4">
      <t>ヨ</t>
    </rPh>
    <rPh sb="5" eb="6">
      <t>カタ</t>
    </rPh>
    <phoneticPr fontId="4"/>
  </si>
  <si>
    <t>○</t>
    <phoneticPr fontId="4"/>
  </si>
  <si>
    <t>・　需要増加額は、直接的に支出先の産業の生産額となる（直接効果）。</t>
    <phoneticPr fontId="4"/>
  </si>
  <si>
    <t>（３）</t>
    <phoneticPr fontId="4"/>
  </si>
  <si>
    <t>（１）</t>
    <phoneticPr fontId="4"/>
  </si>
  <si>
    <t>・　一方、上記産業の生産（サービスの提供）のために、原材料使用等によって他産業の生産が誘発される（間接効果）。</t>
    <phoneticPr fontId="4"/>
  </si>
  <si>
    <t>（２）</t>
    <phoneticPr fontId="4"/>
  </si>
  <si>
    <t>－</t>
    <phoneticPr fontId="4"/>
  </si>
  <si>
    <t>この分析について</t>
    <rPh sb="2" eb="4">
      <t>ブンセキ</t>
    </rPh>
    <phoneticPr fontId="4"/>
  </si>
  <si>
    <t>※</t>
    <phoneticPr fontId="4"/>
  </si>
  <si>
    <t>経済波及効果分析に関する用語等の説明</t>
    <rPh sb="0" eb="2">
      <t>ケイザイ</t>
    </rPh>
    <rPh sb="2" eb="4">
      <t>ハキュウ</t>
    </rPh>
    <rPh sb="4" eb="6">
      <t>コウカ</t>
    </rPh>
    <rPh sb="6" eb="8">
      <t>ブンセキ</t>
    </rPh>
    <rPh sb="9" eb="10">
      <t>カン</t>
    </rPh>
    <rPh sb="12" eb="15">
      <t>ヨウゴトウ</t>
    </rPh>
    <rPh sb="16" eb="18">
      <t>セツメイ</t>
    </rPh>
    <phoneticPr fontId="4"/>
  </si>
  <si>
    <t>Ａ：需要増加額</t>
    <rPh sb="2" eb="4">
      <t>ジュヨウ</t>
    </rPh>
    <rPh sb="4" eb="6">
      <t>ゾウカ</t>
    </rPh>
    <rPh sb="6" eb="7">
      <t>ガク</t>
    </rPh>
    <phoneticPr fontId="4"/>
  </si>
  <si>
    <t>Ｃ：県内需要増加額</t>
    <rPh sb="2" eb="4">
      <t>ケンナイ</t>
    </rPh>
    <rPh sb="4" eb="6">
      <t>ジュヨウ</t>
    </rPh>
    <rPh sb="6" eb="8">
      <t>ゾウカ</t>
    </rPh>
    <rPh sb="8" eb="9">
      <t>ガク</t>
    </rPh>
    <phoneticPr fontId="4"/>
  </si>
  <si>
    <t>Ｄ：粗付加価値率</t>
    <rPh sb="2" eb="7">
      <t>ソフカカチ</t>
    </rPh>
    <rPh sb="7" eb="8">
      <t>リツ</t>
    </rPh>
    <phoneticPr fontId="4"/>
  </si>
  <si>
    <t>Ｅ、Ｎ、ＡＢ：粗付加価値誘発額</t>
    <rPh sb="7" eb="12">
      <t>ソフカカチ</t>
    </rPh>
    <rPh sb="12" eb="14">
      <t>ユウハツ</t>
    </rPh>
    <rPh sb="14" eb="15">
      <t>ガク</t>
    </rPh>
    <phoneticPr fontId="4"/>
  </si>
  <si>
    <t>Ｆ：雇用者所得率</t>
    <rPh sb="2" eb="5">
      <t>コヨウシャ</t>
    </rPh>
    <rPh sb="5" eb="7">
      <t>ショトク</t>
    </rPh>
    <rPh sb="7" eb="8">
      <t>リツ</t>
    </rPh>
    <phoneticPr fontId="4"/>
  </si>
  <si>
    <t>フローチャート
～生産波及の流れ～</t>
    <rPh sb="9" eb="11">
      <t>セイサン</t>
    </rPh>
    <rPh sb="11" eb="13">
      <t>ハキュウ</t>
    </rPh>
    <rPh sb="14" eb="15">
      <t>ナガ</t>
    </rPh>
    <phoneticPr fontId="4"/>
  </si>
  <si>
    <t>Ｇ、Ｏ、ＡＣ：雇用者所得誘発額</t>
    <rPh sb="7" eb="10">
      <t>コヨウシャ</t>
    </rPh>
    <rPh sb="10" eb="12">
      <t>ショトク</t>
    </rPh>
    <rPh sb="12" eb="14">
      <t>ユウハツ</t>
    </rPh>
    <rPh sb="14" eb="15">
      <t>ガク</t>
    </rPh>
    <phoneticPr fontId="4"/>
  </si>
  <si>
    <t>Ｈ：投入係数</t>
    <rPh sb="2" eb="4">
      <t>トウニュウ</t>
    </rPh>
    <rPh sb="4" eb="6">
      <t>ケイスウ</t>
    </rPh>
    <phoneticPr fontId="4"/>
  </si>
  <si>
    <t>Ｉ：原材料費</t>
    <rPh sb="2" eb="5">
      <t>ゲンザイリョウ</t>
    </rPh>
    <rPh sb="5" eb="6">
      <t>ヒ</t>
    </rPh>
    <phoneticPr fontId="4"/>
  </si>
  <si>
    <t>県内需要増加額によって誘発される原材料、燃料等の投入額で、「県内需要増加額（Ｃ）×投入係数（Ｈ）」で求められる。</t>
    <rPh sb="0" eb="2">
      <t>ケンナイ</t>
    </rPh>
    <rPh sb="2" eb="4">
      <t>ジュヨウ</t>
    </rPh>
    <rPh sb="4" eb="6">
      <t>ゾウカ</t>
    </rPh>
    <rPh sb="6" eb="7">
      <t>ガク</t>
    </rPh>
    <rPh sb="11" eb="13">
      <t>ユウハツ</t>
    </rPh>
    <rPh sb="16" eb="19">
      <t>ゲンザイリョウ</t>
    </rPh>
    <rPh sb="20" eb="23">
      <t>ネンリョウトウ</t>
    </rPh>
    <rPh sb="24" eb="26">
      <t>トウニュウ</t>
    </rPh>
    <rPh sb="26" eb="27">
      <t>ガク</t>
    </rPh>
    <rPh sb="30" eb="32">
      <t>ケンナイ</t>
    </rPh>
    <rPh sb="32" eb="34">
      <t>ジュヨウ</t>
    </rPh>
    <rPh sb="34" eb="36">
      <t>ゾウカ</t>
    </rPh>
    <rPh sb="36" eb="37">
      <t>ガク</t>
    </rPh>
    <rPh sb="41" eb="43">
      <t>トウニュウ</t>
    </rPh>
    <rPh sb="43" eb="45">
      <t>ケイスウ</t>
    </rPh>
    <rPh sb="50" eb="51">
      <t>モト</t>
    </rPh>
    <phoneticPr fontId="4"/>
  </si>
  <si>
    <t>Ｂ、Ｊ、Ｙ：県内自給率</t>
    <rPh sb="6" eb="8">
      <t>ケンナイ</t>
    </rPh>
    <rPh sb="8" eb="11">
      <t>ジキュウリツ</t>
    </rPh>
    <phoneticPr fontId="4"/>
  </si>
  <si>
    <t>Ｋ：原材料費のうち県内需要額</t>
    <rPh sb="2" eb="5">
      <t>ゲンザイリョウ</t>
    </rPh>
    <rPh sb="5" eb="6">
      <t>ヒ</t>
    </rPh>
    <rPh sb="9" eb="11">
      <t>ケンナイ</t>
    </rPh>
    <rPh sb="11" eb="13">
      <t>ジュヨウ</t>
    </rPh>
    <rPh sb="13" eb="14">
      <t>ガク</t>
    </rPh>
    <phoneticPr fontId="4"/>
  </si>
  <si>
    <t>Ｌ：逆行列係数</t>
    <rPh sb="2" eb="5">
      <t>ギャクギョウレツ</t>
    </rPh>
    <rPh sb="5" eb="7">
      <t>ケイスウ</t>
    </rPh>
    <phoneticPr fontId="4"/>
  </si>
  <si>
    <t>Ｍ：生産誘発額</t>
    <rPh sb="2" eb="4">
      <t>セイサン</t>
    </rPh>
    <rPh sb="4" eb="6">
      <t>ユウハツ</t>
    </rPh>
    <rPh sb="6" eb="7">
      <t>ガク</t>
    </rPh>
    <phoneticPr fontId="4"/>
  </si>
  <si>
    <t>Ｔ：雇用者所得誘発額計</t>
    <rPh sb="2" eb="5">
      <t>コヨウシャ</t>
    </rPh>
    <rPh sb="5" eb="7">
      <t>ショトク</t>
    </rPh>
    <rPh sb="7" eb="9">
      <t>ユウハツ</t>
    </rPh>
    <rPh sb="9" eb="10">
      <t>ガク</t>
    </rPh>
    <rPh sb="10" eb="11">
      <t>ケイ</t>
    </rPh>
    <phoneticPr fontId="4"/>
  </si>
  <si>
    <t>Ｕ：消費転換係数</t>
    <rPh sb="2" eb="4">
      <t>ショウヒ</t>
    </rPh>
    <rPh sb="4" eb="6">
      <t>テンカン</t>
    </rPh>
    <rPh sb="6" eb="8">
      <t>ケイスウ</t>
    </rPh>
    <phoneticPr fontId="4"/>
  </si>
  <si>
    <t>Ｖ：家計消費支出額</t>
    <rPh sb="2" eb="4">
      <t>カケイ</t>
    </rPh>
    <rPh sb="4" eb="6">
      <t>ショウヒ</t>
    </rPh>
    <rPh sb="6" eb="8">
      <t>シシュツ</t>
    </rPh>
    <rPh sb="8" eb="9">
      <t>ガク</t>
    </rPh>
    <phoneticPr fontId="4"/>
  </si>
  <si>
    <t>Ｗ：民間消費支出構成比</t>
    <rPh sb="2" eb="4">
      <t>ミンカン</t>
    </rPh>
    <rPh sb="4" eb="6">
      <t>ショウヒ</t>
    </rPh>
    <rPh sb="6" eb="8">
      <t>シシュツ</t>
    </rPh>
    <rPh sb="8" eb="11">
      <t>コウセイヒ</t>
    </rPh>
    <phoneticPr fontId="4"/>
  </si>
  <si>
    <t>Ｘ：消費需要増加額</t>
    <rPh sb="2" eb="4">
      <t>ショウヒ</t>
    </rPh>
    <rPh sb="4" eb="6">
      <t>ジュヨウ</t>
    </rPh>
    <rPh sb="6" eb="8">
      <t>ゾウカ</t>
    </rPh>
    <rPh sb="8" eb="9">
      <t>ガク</t>
    </rPh>
    <phoneticPr fontId="4"/>
  </si>
  <si>
    <t>家計消費支出額（Ｖ）を民間消費支出構成比（Ｗ）で各部門に振り分けた額で、「家計消費支出額（Ｖ）×民間消費支出構成比</t>
    <rPh sb="0" eb="2">
      <t>カケイ</t>
    </rPh>
    <rPh sb="2" eb="4">
      <t>ショウヒ</t>
    </rPh>
    <rPh sb="4" eb="6">
      <t>シシュツ</t>
    </rPh>
    <rPh sb="6" eb="7">
      <t>ガク</t>
    </rPh>
    <rPh sb="11" eb="13">
      <t>ミンカン</t>
    </rPh>
    <rPh sb="13" eb="15">
      <t>ショウヒ</t>
    </rPh>
    <rPh sb="15" eb="17">
      <t>シシュツ</t>
    </rPh>
    <rPh sb="17" eb="20">
      <t>コウセイヒ</t>
    </rPh>
    <rPh sb="24" eb="27">
      <t>カクブモン</t>
    </rPh>
    <rPh sb="28" eb="29">
      <t>フ</t>
    </rPh>
    <rPh sb="30" eb="31">
      <t>ワ</t>
    </rPh>
    <rPh sb="33" eb="34">
      <t>ガク</t>
    </rPh>
    <rPh sb="37" eb="39">
      <t>カケイ</t>
    </rPh>
    <rPh sb="39" eb="41">
      <t>ショウヒ</t>
    </rPh>
    <rPh sb="41" eb="43">
      <t>シシュツ</t>
    </rPh>
    <rPh sb="43" eb="44">
      <t>ガク</t>
    </rPh>
    <rPh sb="48" eb="50">
      <t>ミンカン</t>
    </rPh>
    <rPh sb="50" eb="52">
      <t>ショウヒ</t>
    </rPh>
    <rPh sb="52" eb="54">
      <t>シシュツ</t>
    </rPh>
    <rPh sb="54" eb="57">
      <t>コウセイヒ</t>
    </rPh>
    <phoneticPr fontId="4"/>
  </si>
  <si>
    <t>　（Ｗ）」で求められる。なお、消費需要増加額（Ｘ）の合計と家計消費支出額（Ｖ）は一致する。</t>
    <rPh sb="6" eb="7">
      <t>モト</t>
    </rPh>
    <rPh sb="15" eb="17">
      <t>ショウヒ</t>
    </rPh>
    <rPh sb="17" eb="19">
      <t>ジュヨウ</t>
    </rPh>
    <rPh sb="19" eb="21">
      <t>ゾウカ</t>
    </rPh>
    <rPh sb="21" eb="22">
      <t>ガク</t>
    </rPh>
    <rPh sb="26" eb="28">
      <t>ゴウケイ</t>
    </rPh>
    <rPh sb="29" eb="31">
      <t>カケイ</t>
    </rPh>
    <rPh sb="31" eb="33">
      <t>ショウヒ</t>
    </rPh>
    <rPh sb="33" eb="35">
      <t>シシュツ</t>
    </rPh>
    <rPh sb="35" eb="36">
      <t>ガク</t>
    </rPh>
    <rPh sb="40" eb="42">
      <t>イッチ</t>
    </rPh>
    <phoneticPr fontId="4"/>
  </si>
  <si>
    <t>Ｚ：県内消費需要増加額</t>
    <rPh sb="2" eb="4">
      <t>ケンナイ</t>
    </rPh>
    <rPh sb="4" eb="6">
      <t>ショウヒ</t>
    </rPh>
    <rPh sb="6" eb="8">
      <t>ジュヨウ</t>
    </rPh>
    <rPh sb="8" eb="10">
      <t>ゾウカ</t>
    </rPh>
    <rPh sb="10" eb="11">
      <t>ガク</t>
    </rPh>
    <phoneticPr fontId="4"/>
  </si>
  <si>
    <t>ＡＡ：第二次波及効果額</t>
    <rPh sb="3" eb="4">
      <t>ダイ</t>
    </rPh>
    <rPh sb="4" eb="6">
      <t>ニジ</t>
    </rPh>
    <rPh sb="6" eb="8">
      <t>ハキュウ</t>
    </rPh>
    <rPh sb="8" eb="10">
      <t>コウカ</t>
    </rPh>
    <rPh sb="10" eb="11">
      <t>ガク</t>
    </rPh>
    <phoneticPr fontId="4"/>
  </si>
  <si>
    <t>家計消費支出額（Ｖ）を、新たに発生した需要額として生産誘発額を求める場合に、産業連関表の各部門に振り分けなければな</t>
    <rPh sb="0" eb="2">
      <t>カケイ</t>
    </rPh>
    <rPh sb="2" eb="4">
      <t>ショウヒ</t>
    </rPh>
    <rPh sb="4" eb="6">
      <t>シシュツ</t>
    </rPh>
    <rPh sb="6" eb="7">
      <t>ガク</t>
    </rPh>
    <rPh sb="12" eb="13">
      <t>アラ</t>
    </rPh>
    <rPh sb="15" eb="17">
      <t>ハッセイ</t>
    </rPh>
    <rPh sb="19" eb="21">
      <t>ジュヨウ</t>
    </rPh>
    <rPh sb="21" eb="22">
      <t>ガク</t>
    </rPh>
    <rPh sb="25" eb="27">
      <t>セイサン</t>
    </rPh>
    <rPh sb="27" eb="29">
      <t>ユウハツ</t>
    </rPh>
    <rPh sb="29" eb="30">
      <t>ガク</t>
    </rPh>
    <rPh sb="31" eb="32">
      <t>モト</t>
    </rPh>
    <rPh sb="34" eb="36">
      <t>バアイ</t>
    </rPh>
    <rPh sb="38" eb="40">
      <t>サンギョウ</t>
    </rPh>
    <rPh sb="40" eb="42">
      <t>レンカン</t>
    </rPh>
    <rPh sb="42" eb="43">
      <t>ヒョウ</t>
    </rPh>
    <rPh sb="44" eb="45">
      <t>カク</t>
    </rPh>
    <rPh sb="45" eb="47">
      <t>ブモン</t>
    </rPh>
    <rPh sb="48" eb="49">
      <t>フ</t>
    </rPh>
    <rPh sb="50" eb="51">
      <t>ワ</t>
    </rPh>
    <phoneticPr fontId="4"/>
  </si>
  <si>
    <t>県内消費需要増加額（Ｚ）から誘発される生産額の総計で、「逆行列係数（Ｌ）×県内消費需要増加額（Ｚ）」で求められる。</t>
    <rPh sb="0" eb="2">
      <t>ケンナイ</t>
    </rPh>
    <rPh sb="2" eb="4">
      <t>ショウヒ</t>
    </rPh>
    <rPh sb="4" eb="6">
      <t>ジュヨウ</t>
    </rPh>
    <rPh sb="6" eb="8">
      <t>ゾウカ</t>
    </rPh>
    <rPh sb="8" eb="9">
      <t>ガク</t>
    </rPh>
    <rPh sb="14" eb="16">
      <t>ユウハツ</t>
    </rPh>
    <rPh sb="19" eb="22">
      <t>セイサンガク</t>
    </rPh>
    <rPh sb="23" eb="25">
      <t>ソウケイ</t>
    </rPh>
    <rPh sb="28" eb="31">
      <t>ギャクギョウレツ</t>
    </rPh>
    <rPh sb="31" eb="33">
      <t>ケイスウ</t>
    </rPh>
    <rPh sb="37" eb="39">
      <t>ケンナイ</t>
    </rPh>
    <rPh sb="39" eb="41">
      <t>ショウヒ</t>
    </rPh>
    <rPh sb="41" eb="43">
      <t>ジュヨウ</t>
    </rPh>
    <rPh sb="43" eb="45">
      <t>ゾウカ</t>
    </rPh>
    <rPh sb="45" eb="46">
      <t>ガク</t>
    </rPh>
    <rPh sb="51" eb="52">
      <t>モト</t>
    </rPh>
    <phoneticPr fontId="4"/>
  </si>
  <si>
    <t>Ｐ：就業係数</t>
    <rPh sb="2" eb="4">
      <t>シュウギョウ</t>
    </rPh>
    <rPh sb="4" eb="6">
      <t>ケイスウ</t>
    </rPh>
    <phoneticPr fontId="4"/>
  </si>
  <si>
    <t>Ｑ、ＡＤ：就業者誘発量</t>
    <rPh sb="5" eb="8">
      <t>シュウギョウシャ</t>
    </rPh>
    <rPh sb="8" eb="10">
      <t>ユウハツ</t>
    </rPh>
    <rPh sb="10" eb="11">
      <t>リョウ</t>
    </rPh>
    <phoneticPr fontId="4"/>
  </si>
  <si>
    <t>Ｒ：雇用係数</t>
    <rPh sb="2" eb="4">
      <t>コヨウ</t>
    </rPh>
    <rPh sb="4" eb="6">
      <t>ケイスウ</t>
    </rPh>
    <phoneticPr fontId="4"/>
  </si>
  <si>
    <t>Ｓ、ＡＥ：雇用者誘発量</t>
    <rPh sb="5" eb="8">
      <t>コヨウシャ</t>
    </rPh>
    <rPh sb="8" eb="10">
      <t>ユウハツ</t>
    </rPh>
    <rPh sb="10" eb="11">
      <t>リョウ</t>
    </rPh>
    <phoneticPr fontId="4"/>
  </si>
  <si>
    <t>１　はじめに</t>
    <phoneticPr fontId="4"/>
  </si>
  <si>
    <t>３　留意点</t>
    <rPh sb="2" eb="5">
      <t>リュウイテン</t>
    </rPh>
    <phoneticPr fontId="4"/>
  </si>
  <si>
    <t>　産業連関表を用いた分析は多方面において活用されていますが、次のように、いくつかの基本的仮定</t>
    <phoneticPr fontId="4"/>
  </si>
  <si>
    <t>や前提条件などの留意点があります。</t>
    <phoneticPr fontId="4"/>
  </si>
  <si>
    <t>基本的仮定</t>
    <phoneticPr fontId="4"/>
  </si>
  <si>
    <t>　対象期間において、生産技術の進展や生産規模拡大によって投入・産出構造が変化する</t>
    <phoneticPr fontId="4"/>
  </si>
  <si>
    <t>　などの規模の経済は発生しないと仮定している。</t>
    <phoneticPr fontId="4"/>
  </si>
  <si>
    <t>２　全ての生産は最終需要を満たすために行われ、生産を行う上での生産能力の限界といった</t>
    <phoneticPr fontId="4"/>
  </si>
  <si>
    <t>　制約条件（ボトルネック）は一切存在しないものと仮定している。</t>
    <phoneticPr fontId="4"/>
  </si>
  <si>
    <t>３　「生産が２倍になれば原材料等の投入量も２倍になる。」という線形的な比例関係を仮定し</t>
    <phoneticPr fontId="4"/>
  </si>
  <si>
    <t>　ている。</t>
    <phoneticPr fontId="4"/>
  </si>
  <si>
    <t>４　在庫を過剰に抱えている産業部門において需要が発生した場合でも、在庫の取り崩しに</t>
    <phoneticPr fontId="4"/>
  </si>
  <si>
    <t>　よる波及の中断はなく、最後まで波及すると仮定している。</t>
    <phoneticPr fontId="4"/>
  </si>
  <si>
    <t>５　経済波及効果が起こるまでの所要時間は考慮されていない。すなわち波及効果が収束</t>
    <phoneticPr fontId="4"/>
  </si>
  <si>
    <t>　するまでにどの程度の時間が必要になるかは分からない。</t>
    <phoneticPr fontId="4"/>
  </si>
  <si>
    <t>６　生産額と労働力の間に比例関係が存在すると仮定している。残業で対応するなどの場合</t>
    <phoneticPr fontId="4"/>
  </si>
  <si>
    <t>　は、実際の雇用者数は必ずしも増加するとは限らない。</t>
    <phoneticPr fontId="4"/>
  </si>
  <si>
    <t>前提条件</t>
    <phoneticPr fontId="4"/>
  </si>
  <si>
    <t>２　産業連関表による波及効果分析は、生産波及効果にまつわる経済効果を分析対象として</t>
    <phoneticPr fontId="4"/>
  </si>
  <si>
    <t>　おり、それ以外の経済効果等は対象としていない。</t>
    <phoneticPr fontId="4"/>
  </si>
  <si>
    <t>４　その他</t>
    <rPh sb="4" eb="5">
      <t>タ</t>
    </rPh>
    <phoneticPr fontId="4"/>
  </si>
  <si>
    <t>http://www3.pref.iwate.jp/webdb/view/outside/s14Tokei/bnyaBtKekka.html?c=B0303&amp;r=I015&amp;searchJoken=B03%3AB0303%3AI015</t>
    <phoneticPr fontId="4"/>
  </si>
  <si>
    <t>○家計調査（総務省）</t>
    <rPh sb="1" eb="3">
      <t>カケイ</t>
    </rPh>
    <rPh sb="3" eb="5">
      <t>チョウサ</t>
    </rPh>
    <rPh sb="6" eb="9">
      <t>ソウムショウ</t>
    </rPh>
    <phoneticPr fontId="4"/>
  </si>
  <si>
    <t>http://www.stat.go.jp/data/kakei/index.htm</t>
    <phoneticPr fontId="4"/>
  </si>
  <si>
    <t>５　問い合わせ先</t>
    <rPh sb="2" eb="3">
      <t>ト</t>
    </rPh>
    <rPh sb="4" eb="5">
      <t>ア</t>
    </rPh>
    <rPh sb="7" eb="8">
      <t>サキ</t>
    </rPh>
    <phoneticPr fontId="4"/>
  </si>
  <si>
    <t>〒０２０－８５７０　　岩手県盛岡市内丸１０－１</t>
    <rPh sb="11" eb="14">
      <t>イワテケン</t>
    </rPh>
    <rPh sb="14" eb="17">
      <t>モリオカシ</t>
    </rPh>
    <rPh sb="17" eb="19">
      <t>ウチマル</t>
    </rPh>
    <phoneticPr fontId="4"/>
  </si>
  <si>
    <t>Ｂ</t>
    <phoneticPr fontId="4"/>
  </si>
  <si>
    <t>Ａ*Ｂ＝Ｃ</t>
    <phoneticPr fontId="4"/>
  </si>
  <si>
    <t>Ｄ</t>
    <phoneticPr fontId="4"/>
  </si>
  <si>
    <t>Ｃ*Ｄ＝Ｅ</t>
    <phoneticPr fontId="4"/>
  </si>
  <si>
    <t>Ｆ</t>
    <phoneticPr fontId="4"/>
  </si>
  <si>
    <t>Ｃ*Ｆ＝Ｇ</t>
    <phoneticPr fontId="4"/>
  </si>
  <si>
    <t>Ｈ</t>
    <phoneticPr fontId="4"/>
  </si>
  <si>
    <t>Ｈ*Ｃ＝Ｉ</t>
    <phoneticPr fontId="4"/>
  </si>
  <si>
    <t>Ｊ</t>
    <phoneticPr fontId="4"/>
  </si>
  <si>
    <t>Ｉ*Ｊ＝Ｋ</t>
    <phoneticPr fontId="4"/>
  </si>
  <si>
    <t>Ｌ</t>
    <phoneticPr fontId="4"/>
  </si>
  <si>
    <t>Ｌ*Ｋ＝Ｍ</t>
    <phoneticPr fontId="4"/>
  </si>
  <si>
    <t>Ｍ*Ｄ＝Ｎ</t>
    <phoneticPr fontId="4"/>
  </si>
  <si>
    <t>Ｍ*Ｆ＝Ｏ</t>
    <phoneticPr fontId="4"/>
  </si>
  <si>
    <t>Ｐ</t>
    <phoneticPr fontId="4"/>
  </si>
  <si>
    <t>(Ｃ＋Ｍ)*Ｐ＝Ｑ</t>
    <phoneticPr fontId="4"/>
  </si>
  <si>
    <t>Ｒ</t>
    <phoneticPr fontId="4"/>
  </si>
  <si>
    <t>(Ｃ＋Ｍ)*Ｒ＝Ｓ</t>
    <phoneticPr fontId="4"/>
  </si>
  <si>
    <t>Ｇ＋Ｏ＝Ｔ</t>
    <phoneticPr fontId="4"/>
  </si>
  <si>
    <t>Ｕ</t>
    <phoneticPr fontId="4"/>
  </si>
  <si>
    <t>Ｔ*Ｕ＝Ｖ</t>
    <phoneticPr fontId="4"/>
  </si>
  <si>
    <t>Ｗ</t>
    <phoneticPr fontId="4"/>
  </si>
  <si>
    <t>Ｖ*Ｗ＝Ｘ</t>
    <phoneticPr fontId="4"/>
  </si>
  <si>
    <t>Ｙ</t>
    <phoneticPr fontId="4"/>
  </si>
  <si>
    <t>Ｘ*Ｙ＝Ｚ</t>
    <phoneticPr fontId="4"/>
  </si>
  <si>
    <t>Ｌ*Ｚ＝ＡＡ</t>
    <phoneticPr fontId="4"/>
  </si>
  <si>
    <t>ＡＡ*Ｄ＝ＡＢ</t>
    <phoneticPr fontId="4"/>
  </si>
  <si>
    <t>ＡＡ*Ｆ＝ＡＣ</t>
    <phoneticPr fontId="4"/>
  </si>
  <si>
    <t>ＡＡ*Ｐ＝ＡＤ</t>
    <phoneticPr fontId="4"/>
  </si>
  <si>
    <t>ＡＡ*Ｒ＝ＡＥ</t>
    <phoneticPr fontId="4"/>
  </si>
  <si>
    <t>Ｃ＋Ｍ＋ＡＡ</t>
    <phoneticPr fontId="4"/>
  </si>
  <si>
    <t>Ｅ＋Ｎ＋ＡＢ</t>
    <phoneticPr fontId="4"/>
  </si>
  <si>
    <t>Ｇ＋Ｏ＋ＡＣ</t>
    <phoneticPr fontId="4"/>
  </si>
  <si>
    <t>Ｑ＋ＡＤ</t>
    <phoneticPr fontId="4"/>
  </si>
  <si>
    <t>Ｓ＋ＡＥ</t>
    <phoneticPr fontId="4"/>
  </si>
  <si>
    <r>
      <t>※参考　〔家計調査（総務省）〕１世帯当たり１か月間の収入と支出（勤労者世帯、盛岡市、年平均）</t>
    </r>
    <r>
      <rPr>
        <sz val="11"/>
        <color indexed="12"/>
        <rFont val="ＭＳ Ｐゴシック"/>
        <family val="3"/>
        <charset val="128"/>
      </rPr>
      <t>消費支出/実収入</t>
    </r>
    <rPh sb="1" eb="3">
      <t>サンコウ</t>
    </rPh>
    <rPh sb="5" eb="7">
      <t>カケイ</t>
    </rPh>
    <rPh sb="7" eb="9">
      <t>チョウサ</t>
    </rPh>
    <rPh sb="10" eb="13">
      <t>ソウムショウ</t>
    </rPh>
    <rPh sb="46" eb="48">
      <t>ショウヒ</t>
    </rPh>
    <rPh sb="48" eb="50">
      <t>シシュツ</t>
    </rPh>
    <rPh sb="51" eb="54">
      <t>ジツシュウニュウ</t>
    </rPh>
    <phoneticPr fontId="4"/>
  </si>
  <si>
    <t>千円</t>
  </si>
  <si>
    <t>２　簡易分析ツールの使い方</t>
    <rPh sb="2" eb="4">
      <t>カンイ</t>
    </rPh>
    <rPh sb="4" eb="6">
      <t>ブンセキ</t>
    </rPh>
    <rPh sb="10" eb="11">
      <t>ツカ</t>
    </rPh>
    <rPh sb="12" eb="13">
      <t>カタ</t>
    </rPh>
    <phoneticPr fontId="4"/>
  </si>
  <si>
    <t>　簡易分析ツールの作成に当たっては、以下の資料を使用しています。</t>
    <rPh sb="1" eb="3">
      <t>カンイ</t>
    </rPh>
    <rPh sb="3" eb="5">
      <t>ブンセキ</t>
    </rPh>
    <rPh sb="9" eb="11">
      <t>サクセイ</t>
    </rPh>
    <rPh sb="12" eb="13">
      <t>ア</t>
    </rPh>
    <rPh sb="18" eb="20">
      <t>イカ</t>
    </rPh>
    <rPh sb="21" eb="23">
      <t>シリョウ</t>
    </rPh>
    <rPh sb="24" eb="26">
      <t>シヨウ</t>
    </rPh>
    <phoneticPr fontId="4"/>
  </si>
  <si>
    <t>Ａ</t>
    <phoneticPr fontId="4"/>
  </si>
  <si>
    <t>※ＧはＥの内数</t>
    <rPh sb="5" eb="6">
      <t>ウチ</t>
    </rPh>
    <rPh sb="6" eb="7">
      <t>スウ</t>
    </rPh>
    <phoneticPr fontId="4"/>
  </si>
  <si>
    <t>※ＯはＮの内数</t>
    <rPh sb="5" eb="6">
      <t>ウチ</t>
    </rPh>
    <rPh sb="6" eb="7">
      <t>スウ</t>
    </rPh>
    <phoneticPr fontId="4"/>
  </si>
  <si>
    <t>※ＳはＱの内数</t>
    <rPh sb="5" eb="6">
      <t>ウチ</t>
    </rPh>
    <rPh sb="6" eb="7">
      <t>スウ</t>
    </rPh>
    <phoneticPr fontId="4"/>
  </si>
  <si>
    <t>※ＡＣはＡＢの内数</t>
    <rPh sb="7" eb="8">
      <t>ウチ</t>
    </rPh>
    <rPh sb="8" eb="9">
      <t>スウ</t>
    </rPh>
    <phoneticPr fontId="4"/>
  </si>
  <si>
    <t>※ＡＥはＡＤの内数</t>
    <rPh sb="7" eb="8">
      <t>ウチ</t>
    </rPh>
    <rPh sb="8" eb="9">
      <t>スウ</t>
    </rPh>
    <phoneticPr fontId="4"/>
  </si>
  <si>
    <t>　簡易分析ツールは、複数のシートで構成されていますが、基本的には「入力・分析シート」に需要増加</t>
    <rPh sb="1" eb="3">
      <t>カンイ</t>
    </rPh>
    <rPh sb="3" eb="5">
      <t>ブンセキ</t>
    </rPh>
    <rPh sb="10" eb="12">
      <t>フクスウ</t>
    </rPh>
    <rPh sb="17" eb="19">
      <t>コウセイ</t>
    </rPh>
    <rPh sb="27" eb="30">
      <t>キホンテキ</t>
    </rPh>
    <rPh sb="33" eb="35">
      <t>ニュウリョク</t>
    </rPh>
    <rPh sb="36" eb="38">
      <t>ブンセキ</t>
    </rPh>
    <rPh sb="43" eb="45">
      <t>ジュヨウ</t>
    </rPh>
    <rPh sb="45" eb="47">
      <t>ゾウカ</t>
    </rPh>
    <phoneticPr fontId="4"/>
  </si>
  <si>
    <t>額を入力するだけで、「分析結果」シートに結果が表示されます。</t>
    <rPh sb="3" eb="4">
      <t>チカラ</t>
    </rPh>
    <rPh sb="11" eb="13">
      <t>ブンセキ</t>
    </rPh>
    <rPh sb="13" eb="15">
      <t>ケッカ</t>
    </rPh>
    <rPh sb="20" eb="22">
      <t>ケッカ</t>
    </rPh>
    <rPh sb="23" eb="25">
      <t>ヒョウジ</t>
    </rPh>
    <phoneticPr fontId="4"/>
  </si>
  <si>
    <t>①　消費転換係数を入力してください。⇒</t>
    <rPh sb="2" eb="4">
      <t>ショウヒ</t>
    </rPh>
    <rPh sb="4" eb="6">
      <t>テンカン</t>
    </rPh>
    <rPh sb="6" eb="8">
      <t>ケイスウ</t>
    </rPh>
    <rPh sb="9" eb="11">
      <t>ニュウリョク</t>
    </rPh>
    <phoneticPr fontId="4"/>
  </si>
  <si>
    <t>②　入力する金額の単位を選択してください。</t>
    <rPh sb="2" eb="4">
      <t>ニュウリョク</t>
    </rPh>
    <rPh sb="6" eb="8">
      <t>キンガク</t>
    </rPh>
    <rPh sb="9" eb="11">
      <t>タンイ</t>
    </rPh>
    <rPh sb="12" eb="14">
      <t>センタク</t>
    </rPh>
    <phoneticPr fontId="4"/>
  </si>
  <si>
    <r>
      <t>③　需要増加額を入力してください。（</t>
    </r>
    <r>
      <rPr>
        <sz val="14"/>
        <color indexed="10"/>
        <rFont val="HG創英角ｺﾞｼｯｸUB"/>
        <family val="3"/>
        <charset val="128"/>
      </rPr>
      <t>Ａ</t>
    </r>
    <r>
      <rPr>
        <sz val="14"/>
        <rFont val="ＭＳ Ｐゴシック"/>
        <family val="3"/>
        <charset val="128"/>
      </rPr>
      <t>）</t>
    </r>
    <rPh sb="2" eb="4">
      <t>ジュヨウ</t>
    </rPh>
    <rPh sb="4" eb="6">
      <t>ゾウカ</t>
    </rPh>
    <rPh sb="6" eb="7">
      <t>ガク</t>
    </rPh>
    <rPh sb="8" eb="10">
      <t>ニュウリョク</t>
    </rPh>
    <phoneticPr fontId="4"/>
  </si>
  <si>
    <t>④　分析結果シートに結果が表示されます。</t>
    <rPh sb="2" eb="4">
      <t>ブンセキ</t>
    </rPh>
    <rPh sb="4" eb="6">
      <t>ケッカ</t>
    </rPh>
    <rPh sb="10" eb="12">
      <t>ケッカ</t>
    </rPh>
    <rPh sb="13" eb="15">
      <t>ヒョウジ</t>
    </rPh>
    <phoneticPr fontId="4"/>
  </si>
  <si>
    <t>　また、簡易分析ツールの利用にあたっては、各利用者の責任において利用されるようお願いします。</t>
    <rPh sb="4" eb="6">
      <t>カンイ</t>
    </rPh>
    <rPh sb="6" eb="8">
      <t>ブンセキ</t>
    </rPh>
    <rPh sb="12" eb="14">
      <t>リヨウ</t>
    </rPh>
    <rPh sb="21" eb="22">
      <t>カク</t>
    </rPh>
    <rPh sb="22" eb="25">
      <t>リヨウシャ</t>
    </rPh>
    <rPh sb="26" eb="28">
      <t>セキニン</t>
    </rPh>
    <rPh sb="32" eb="34">
      <t>リヨウ</t>
    </rPh>
    <rPh sb="40" eb="41">
      <t>ネガ</t>
    </rPh>
    <phoneticPr fontId="4"/>
  </si>
  <si>
    <t>第二次波及効果の内訳</t>
    <rPh sb="0" eb="1">
      <t>ダイ</t>
    </rPh>
    <rPh sb="1" eb="2">
      <t>ニ</t>
    </rPh>
    <rPh sb="2" eb="3">
      <t>ジ</t>
    </rPh>
    <rPh sb="3" eb="5">
      <t>ハキュウ</t>
    </rPh>
    <rPh sb="5" eb="7">
      <t>コウカ</t>
    </rPh>
    <rPh sb="8" eb="10">
      <t>ウチワケ</t>
    </rPh>
    <phoneticPr fontId="4"/>
  </si>
  <si>
    <t>　産業連関表を用いた分析の一つに、「経済波及効果」の分析があります。</t>
    <phoneticPr fontId="4"/>
  </si>
  <si>
    <t>　ある産業部門に需要が発生した場合、その産業部門が生産を行うにあたって、原材料や燃料等を他の</t>
    <rPh sb="3" eb="5">
      <t>サンギョウ</t>
    </rPh>
    <rPh sb="5" eb="7">
      <t>ブモン</t>
    </rPh>
    <rPh sb="8" eb="10">
      <t>ジュヨウ</t>
    </rPh>
    <rPh sb="11" eb="13">
      <t>ハッセイ</t>
    </rPh>
    <rPh sb="15" eb="17">
      <t>バアイ</t>
    </rPh>
    <rPh sb="20" eb="22">
      <t>サンギョウ</t>
    </rPh>
    <rPh sb="22" eb="24">
      <t>ブモン</t>
    </rPh>
    <rPh sb="25" eb="27">
      <t>セイサン</t>
    </rPh>
    <rPh sb="28" eb="29">
      <t>オコナ</t>
    </rPh>
    <rPh sb="36" eb="39">
      <t>ゲンザイリョウ</t>
    </rPh>
    <rPh sb="40" eb="42">
      <t>ネンリョウ</t>
    </rPh>
    <rPh sb="42" eb="43">
      <t>トウ</t>
    </rPh>
    <rPh sb="44" eb="45">
      <t>タ</t>
    </rPh>
    <phoneticPr fontId="4"/>
  </si>
  <si>
    <t>産業部門から調達する必要があるため、その産業部門だけでなく、他の産業部門の生産も誘発します。</t>
    <rPh sb="0" eb="2">
      <t>サンギョウ</t>
    </rPh>
    <rPh sb="2" eb="4">
      <t>ブモン</t>
    </rPh>
    <rPh sb="6" eb="8">
      <t>チョウタツ</t>
    </rPh>
    <rPh sb="10" eb="12">
      <t>ヒツヨウ</t>
    </rPh>
    <rPh sb="20" eb="22">
      <t>サンギョウ</t>
    </rPh>
    <rPh sb="22" eb="24">
      <t>ブモン</t>
    </rPh>
    <rPh sb="30" eb="31">
      <t>タ</t>
    </rPh>
    <rPh sb="32" eb="34">
      <t>サンギョウ</t>
    </rPh>
    <rPh sb="34" eb="36">
      <t>ブモン</t>
    </rPh>
    <rPh sb="37" eb="39">
      <t>セイサン</t>
    </rPh>
    <rPh sb="40" eb="42">
      <t>ユウハツ</t>
    </rPh>
    <phoneticPr fontId="4"/>
  </si>
  <si>
    <t>また、誘発された各産業部門の生産は、新たに発生した需要として、再度各産業部門の生産を誘発しま</t>
    <rPh sb="3" eb="5">
      <t>ユウハツ</t>
    </rPh>
    <rPh sb="8" eb="11">
      <t>カクサンギョウ</t>
    </rPh>
    <rPh sb="11" eb="13">
      <t>ブモン</t>
    </rPh>
    <rPh sb="14" eb="16">
      <t>セイサン</t>
    </rPh>
    <rPh sb="18" eb="19">
      <t>アラ</t>
    </rPh>
    <rPh sb="21" eb="23">
      <t>ハッセイ</t>
    </rPh>
    <rPh sb="25" eb="27">
      <t>ジュヨウ</t>
    </rPh>
    <rPh sb="31" eb="33">
      <t>サイド</t>
    </rPh>
    <rPh sb="33" eb="36">
      <t>カクサンギョウ</t>
    </rPh>
    <rPh sb="36" eb="38">
      <t>ブモン</t>
    </rPh>
    <rPh sb="39" eb="41">
      <t>セイサン</t>
    </rPh>
    <rPh sb="42" eb="44">
      <t>ユウハツ</t>
    </rPh>
    <phoneticPr fontId="4"/>
  </si>
  <si>
    <t>す。この繰り返しで生産が波及していく効果を「経済波及効果」といいます。</t>
    <rPh sb="4" eb="5">
      <t>ク</t>
    </rPh>
    <rPh sb="6" eb="7">
      <t>カエ</t>
    </rPh>
    <rPh sb="9" eb="11">
      <t>セイサン</t>
    </rPh>
    <rPh sb="12" eb="14">
      <t>ハキュウ</t>
    </rPh>
    <rPh sb="18" eb="20">
      <t>コウカ</t>
    </rPh>
    <rPh sb="22" eb="24">
      <t>ケイザイ</t>
    </rPh>
    <rPh sb="24" eb="26">
      <t>ハキュウ</t>
    </rPh>
    <rPh sb="26" eb="28">
      <t>コウカ</t>
    </rPh>
    <phoneticPr fontId="4"/>
  </si>
  <si>
    <t>　　　　　〔家計調査（総務省）１世帯当たり１か月間の収入と支出（勤労者世帯、盛岡市、年平均）〕</t>
    <phoneticPr fontId="4"/>
  </si>
  <si>
    <t>簡易分析ツールの使い方</t>
    <rPh sb="0" eb="2">
      <t>カンイ</t>
    </rPh>
    <rPh sb="2" eb="4">
      <t>ブンセキ</t>
    </rPh>
    <rPh sb="8" eb="9">
      <t>ツカ</t>
    </rPh>
    <rPh sb="10" eb="11">
      <t>カタ</t>
    </rPh>
    <phoneticPr fontId="4"/>
  </si>
  <si>
    <t>１．『利用上の注意』を読みましょう</t>
    <rPh sb="3" eb="6">
      <t>リヨウジョウ</t>
    </rPh>
    <rPh sb="7" eb="9">
      <t>チュウイ</t>
    </rPh>
    <rPh sb="11" eb="12">
      <t>ヨ</t>
    </rPh>
    <phoneticPr fontId="4"/>
  </si>
  <si>
    <t>します。なお、説明文の中で『』で囲まれている部分はシート名です。</t>
    <rPh sb="7" eb="10">
      <t>セツメイブン</t>
    </rPh>
    <rPh sb="11" eb="12">
      <t>ナカ</t>
    </rPh>
    <rPh sb="16" eb="17">
      <t>カコ</t>
    </rPh>
    <rPh sb="22" eb="24">
      <t>ブブン</t>
    </rPh>
    <rPh sb="28" eb="29">
      <t>メイ</t>
    </rPh>
    <phoneticPr fontId="4"/>
  </si>
  <si>
    <t>　『利用上の注意』のうち「３　留意点」には、産業連関表を用いた分析において重要な基本的仮定</t>
    <rPh sb="2" eb="5">
      <t>リヨウジョウ</t>
    </rPh>
    <rPh sb="6" eb="8">
      <t>チュウイ</t>
    </rPh>
    <rPh sb="15" eb="18">
      <t>リュウイテン</t>
    </rPh>
    <rPh sb="22" eb="24">
      <t>サンギョウ</t>
    </rPh>
    <rPh sb="24" eb="26">
      <t>レンカン</t>
    </rPh>
    <rPh sb="26" eb="27">
      <t>ヒョウ</t>
    </rPh>
    <rPh sb="28" eb="29">
      <t>モチ</t>
    </rPh>
    <rPh sb="31" eb="33">
      <t>ブンセキ</t>
    </rPh>
    <rPh sb="37" eb="39">
      <t>ジュウヨウ</t>
    </rPh>
    <rPh sb="40" eb="42">
      <t>キホン</t>
    </rPh>
    <phoneticPr fontId="4"/>
  </si>
  <si>
    <t>２．分析の前に・・・</t>
    <rPh sb="2" eb="4">
      <t>ブンセキ</t>
    </rPh>
    <rPh sb="5" eb="6">
      <t>マエ</t>
    </rPh>
    <phoneticPr fontId="4"/>
  </si>
  <si>
    <t>　『利用上の注意』を読んだ後は、いよいよ分析に入ります。『入力・分析シート』を選択してください。</t>
    <rPh sb="2" eb="5">
      <t>リヨウジョウ</t>
    </rPh>
    <rPh sb="6" eb="8">
      <t>チュウイ</t>
    </rPh>
    <rPh sb="10" eb="11">
      <t>ヨ</t>
    </rPh>
    <rPh sb="13" eb="14">
      <t>アト</t>
    </rPh>
    <rPh sb="20" eb="22">
      <t>ブンセキ</t>
    </rPh>
    <rPh sb="23" eb="24">
      <t>ハイ</t>
    </rPh>
    <rPh sb="29" eb="31">
      <t>ニュウリョク</t>
    </rPh>
    <rPh sb="32" eb="34">
      <t>ブンセキ</t>
    </rPh>
    <rPh sb="39" eb="41">
      <t>センタク</t>
    </rPh>
    <phoneticPr fontId="4"/>
  </si>
  <si>
    <t>図１のように、簡易分析ツールの利用手順が記載されています。</t>
    <rPh sb="0" eb="1">
      <t>ズ</t>
    </rPh>
    <rPh sb="7" eb="9">
      <t>カンイ</t>
    </rPh>
    <rPh sb="9" eb="11">
      <t>ブンセキ</t>
    </rPh>
    <rPh sb="15" eb="17">
      <t>リヨウ</t>
    </rPh>
    <rPh sb="17" eb="19">
      <t>テジュン</t>
    </rPh>
    <rPh sb="20" eb="22">
      <t>キサイ</t>
    </rPh>
    <phoneticPr fontId="4"/>
  </si>
  <si>
    <t>３．分析してみましょう</t>
    <rPh sb="2" eb="4">
      <t>ブンセキ</t>
    </rPh>
    <phoneticPr fontId="4"/>
  </si>
  <si>
    <t>図１　『入力・分析シート』より抜粋</t>
    <rPh sb="0" eb="1">
      <t>ズ</t>
    </rPh>
    <rPh sb="4" eb="6">
      <t>ニュウリョク</t>
    </rPh>
    <rPh sb="7" eb="9">
      <t>ブンセキ</t>
    </rPh>
    <rPh sb="15" eb="17">
      <t>バッスイ</t>
    </rPh>
    <phoneticPr fontId="4"/>
  </si>
  <si>
    <t>図２　『入力・分析シート』より抜粋</t>
    <rPh sb="0" eb="1">
      <t>ズ</t>
    </rPh>
    <rPh sb="4" eb="6">
      <t>ニュウリョク</t>
    </rPh>
    <rPh sb="7" eb="9">
      <t>ブンセキ</t>
    </rPh>
    <rPh sb="15" eb="17">
      <t>バッスイ</t>
    </rPh>
    <phoneticPr fontId="4"/>
  </si>
  <si>
    <t>　図３　金額単位のリスト</t>
    <rPh sb="1" eb="2">
      <t>ズ</t>
    </rPh>
    <rPh sb="4" eb="6">
      <t>キンガク</t>
    </rPh>
    <rPh sb="6" eb="8">
      <t>タンイ</t>
    </rPh>
    <phoneticPr fontId="4"/>
  </si>
  <si>
    <t>　図４　『入力・分析シート』より抜粋</t>
    <rPh sb="1" eb="2">
      <t>ズ</t>
    </rPh>
    <rPh sb="5" eb="7">
      <t>ニュウリョク</t>
    </rPh>
    <rPh sb="8" eb="10">
      <t>ブンセキ</t>
    </rPh>
    <rPh sb="16" eb="18">
      <t>バッスイ</t>
    </rPh>
    <phoneticPr fontId="4"/>
  </si>
  <si>
    <t>　それでは、実際に数字を入力して分析してみましょう。図４は『入力・分析シート』よりデータの入力</t>
    <rPh sb="6" eb="8">
      <t>ジッサイ</t>
    </rPh>
    <rPh sb="9" eb="11">
      <t>スウジ</t>
    </rPh>
    <rPh sb="12" eb="14">
      <t>ニュウリョク</t>
    </rPh>
    <rPh sb="16" eb="18">
      <t>ブンセキ</t>
    </rPh>
    <rPh sb="26" eb="27">
      <t>ズ</t>
    </rPh>
    <rPh sb="30" eb="32">
      <t>ニュウリョク</t>
    </rPh>
    <rPh sb="33" eb="35">
      <t>ブンセキ</t>
    </rPh>
    <rPh sb="45" eb="47">
      <t>ニュウリョク</t>
    </rPh>
    <phoneticPr fontId="4"/>
  </si>
  <si>
    <t>　これでデータの入力は終了です。入力すると同時に自動で「経済波及効果」が計算されます。</t>
    <rPh sb="8" eb="10">
      <t>ニュウリョク</t>
    </rPh>
    <rPh sb="11" eb="13">
      <t>シュウリョウ</t>
    </rPh>
    <rPh sb="16" eb="18">
      <t>ニュウリョク</t>
    </rPh>
    <rPh sb="21" eb="23">
      <t>ドウジ</t>
    </rPh>
    <rPh sb="24" eb="26">
      <t>ジドウ</t>
    </rPh>
    <rPh sb="28" eb="30">
      <t>ケイザイ</t>
    </rPh>
    <rPh sb="30" eb="32">
      <t>ハキュウ</t>
    </rPh>
    <rPh sb="32" eb="34">
      <t>コウカ</t>
    </rPh>
    <rPh sb="36" eb="38">
      <t>ケイサン</t>
    </rPh>
    <phoneticPr fontId="4"/>
  </si>
  <si>
    <t>４．分析結果を見てみましょう</t>
    <rPh sb="2" eb="4">
      <t>ブンセキ</t>
    </rPh>
    <rPh sb="4" eb="6">
      <t>ケッカ</t>
    </rPh>
    <rPh sb="7" eb="8">
      <t>ミ</t>
    </rPh>
    <phoneticPr fontId="4"/>
  </si>
  <si>
    <t>　それでは分析した結果を見てみましょう。『分析結果』シートを選択してください。</t>
    <rPh sb="5" eb="7">
      <t>ブンセキ</t>
    </rPh>
    <rPh sb="9" eb="11">
      <t>ケッカ</t>
    </rPh>
    <rPh sb="12" eb="13">
      <t>ミ</t>
    </rPh>
    <rPh sb="21" eb="23">
      <t>ブンセキ</t>
    </rPh>
    <rPh sb="23" eb="25">
      <t>ケッカ</t>
    </rPh>
    <rPh sb="30" eb="32">
      <t>センタク</t>
    </rPh>
    <phoneticPr fontId="4"/>
  </si>
  <si>
    <t>　図５　『分析結果』シート</t>
    <rPh sb="1" eb="2">
      <t>ズ</t>
    </rPh>
    <rPh sb="5" eb="7">
      <t>ブンセキ</t>
    </rPh>
    <rPh sb="7" eb="9">
      <t>ケッカ</t>
    </rPh>
    <phoneticPr fontId="4"/>
  </si>
  <si>
    <t>　図５のように、計算結果が表示されます。仕上げとして「分析タイトル（①）」と「この分析について</t>
    <rPh sb="1" eb="2">
      <t>ズ</t>
    </rPh>
    <rPh sb="8" eb="10">
      <t>ケイサン</t>
    </rPh>
    <rPh sb="10" eb="12">
      <t>ケッカ</t>
    </rPh>
    <rPh sb="13" eb="15">
      <t>ヒョウジ</t>
    </rPh>
    <phoneticPr fontId="4"/>
  </si>
  <si>
    <t>（②）」の説明を入力することができます。それぞれ、どういった分析を行ったか分かるように入力す</t>
    <phoneticPr fontId="4"/>
  </si>
  <si>
    <t>　なお、『分析結果』シートには他にも「結果の読み方（図６）」、波及の流れを図で説明する「フロー</t>
    <rPh sb="5" eb="7">
      <t>ブンセキ</t>
    </rPh>
    <rPh sb="7" eb="9">
      <t>ケッカ</t>
    </rPh>
    <rPh sb="15" eb="16">
      <t>ホカ</t>
    </rPh>
    <rPh sb="19" eb="21">
      <t>ケッカ</t>
    </rPh>
    <rPh sb="22" eb="23">
      <t>ヨ</t>
    </rPh>
    <rPh sb="24" eb="25">
      <t>カタ</t>
    </rPh>
    <rPh sb="26" eb="27">
      <t>ズ</t>
    </rPh>
    <rPh sb="31" eb="33">
      <t>ハキュウ</t>
    </rPh>
    <rPh sb="34" eb="35">
      <t>ナガ</t>
    </rPh>
    <rPh sb="37" eb="38">
      <t>ズ</t>
    </rPh>
    <rPh sb="39" eb="41">
      <t>セツメイ</t>
    </rPh>
    <phoneticPr fontId="4"/>
  </si>
  <si>
    <t>結果を利用する際に活用してください。</t>
    <rPh sb="0" eb="2">
      <t>ケッカ</t>
    </rPh>
    <rPh sb="3" eb="5">
      <t>リヨウ</t>
    </rPh>
    <rPh sb="7" eb="8">
      <t>サイ</t>
    </rPh>
    <rPh sb="9" eb="11">
      <t>カツヨウ</t>
    </rPh>
    <phoneticPr fontId="4"/>
  </si>
  <si>
    <t>　図６　結果の読み方</t>
    <rPh sb="1" eb="2">
      <t>ズ</t>
    </rPh>
    <rPh sb="4" eb="6">
      <t>ケッカ</t>
    </rPh>
    <rPh sb="7" eb="8">
      <t>ヨ</t>
    </rPh>
    <rPh sb="9" eb="10">
      <t>カタ</t>
    </rPh>
    <phoneticPr fontId="4"/>
  </si>
  <si>
    <t>　図７　フローチャート</t>
    <rPh sb="1" eb="2">
      <t>ズ</t>
    </rPh>
    <phoneticPr fontId="4"/>
  </si>
  <si>
    <t>　図８　用語等の説明</t>
    <rPh sb="1" eb="2">
      <t>ズ</t>
    </rPh>
    <rPh sb="4" eb="6">
      <t>ヨウゴ</t>
    </rPh>
    <rPh sb="6" eb="7">
      <t>トウ</t>
    </rPh>
    <rPh sb="8" eb="10">
      <t>セツメイ</t>
    </rPh>
    <phoneticPr fontId="4"/>
  </si>
  <si>
    <t>チャート（図７）」及び簡易分析ツールで使われている「用語等の説明（図８）」もありますので、分析</t>
    <rPh sb="5" eb="6">
      <t>ズ</t>
    </rPh>
    <rPh sb="9" eb="10">
      <t>オヨ</t>
    </rPh>
    <rPh sb="11" eb="13">
      <t>カンイ</t>
    </rPh>
    <rPh sb="13" eb="15">
      <t>ブンセキ</t>
    </rPh>
    <rPh sb="19" eb="20">
      <t>ツカ</t>
    </rPh>
    <rPh sb="26" eb="28">
      <t>ヨウゴ</t>
    </rPh>
    <rPh sb="28" eb="29">
      <t>トウ</t>
    </rPh>
    <rPh sb="30" eb="32">
      <t>セツメイ</t>
    </rPh>
    <rPh sb="33" eb="34">
      <t>ズ</t>
    </rPh>
    <rPh sb="45" eb="47">
      <t>ブンセキ</t>
    </rPh>
    <phoneticPr fontId="4"/>
  </si>
  <si>
    <t>済波及効果簡易分析ツール（以下、簡易分析ツール）』を作成しました。</t>
    <rPh sb="0" eb="1">
      <t>スミ</t>
    </rPh>
    <rPh sb="1" eb="3">
      <t>ハキュウ</t>
    </rPh>
    <rPh sb="3" eb="5">
      <t>コウカ</t>
    </rPh>
    <rPh sb="5" eb="7">
      <t>カンイ</t>
    </rPh>
    <rPh sb="7" eb="9">
      <t>ブンセキ</t>
    </rPh>
    <rPh sb="13" eb="15">
      <t>イカ</t>
    </rPh>
    <rPh sb="16" eb="18">
      <t>カンイ</t>
    </rPh>
    <rPh sb="18" eb="20">
      <t>ブンセキ</t>
    </rPh>
    <rPh sb="26" eb="28">
      <t>サクセイ</t>
    </rPh>
    <phoneticPr fontId="4"/>
  </si>
  <si>
    <t>県内で発生した需要をどれだけ県内の生産で賄えるかを表したもので、「１－（移輸入÷県内需要合計）」で求められる。</t>
    <rPh sb="36" eb="39">
      <t>イユニュウ</t>
    </rPh>
    <rPh sb="40" eb="42">
      <t>ケンナイ</t>
    </rPh>
    <rPh sb="42" eb="44">
      <t>ジュヨウ</t>
    </rPh>
    <rPh sb="44" eb="46">
      <t>ゴウケイ</t>
    </rPh>
    <rPh sb="49" eb="50">
      <t>モト</t>
    </rPh>
    <phoneticPr fontId="4"/>
  </si>
  <si>
    <t>各産業部門の県内生産額のうち、その部門の粗付加価値額の割合で、「粗付加価値額÷県内生産額」で求められる。</t>
    <rPh sb="0" eb="3">
      <t>カクサンギョウ</t>
    </rPh>
    <rPh sb="3" eb="5">
      <t>ブモン</t>
    </rPh>
    <rPh sb="6" eb="8">
      <t>ケンナイ</t>
    </rPh>
    <rPh sb="8" eb="11">
      <t>セイサンガク</t>
    </rPh>
    <rPh sb="17" eb="19">
      <t>ブモン</t>
    </rPh>
    <rPh sb="20" eb="25">
      <t>ソフカカチ</t>
    </rPh>
    <rPh sb="25" eb="26">
      <t>ガク</t>
    </rPh>
    <rPh sb="27" eb="29">
      <t>ワリアイ</t>
    </rPh>
    <rPh sb="32" eb="37">
      <t>ソフカカチ</t>
    </rPh>
    <rPh sb="37" eb="38">
      <t>ガク</t>
    </rPh>
    <rPh sb="39" eb="41">
      <t>ケンナイ</t>
    </rPh>
    <rPh sb="41" eb="44">
      <t>セイサンガク</t>
    </rPh>
    <rPh sb="46" eb="47">
      <t>モト</t>
    </rPh>
    <phoneticPr fontId="4"/>
  </si>
  <si>
    <t>各産業部門の県内生産額のうち、その部門の雇用者所得額の割合で、「雇用者所得額÷県内生産額」で求められる。</t>
    <rPh sb="0" eb="3">
      <t>カクサンギョウ</t>
    </rPh>
    <rPh sb="3" eb="5">
      <t>ブモン</t>
    </rPh>
    <rPh sb="6" eb="8">
      <t>ケンナイ</t>
    </rPh>
    <rPh sb="8" eb="11">
      <t>セイサンガク</t>
    </rPh>
    <rPh sb="17" eb="19">
      <t>ブモン</t>
    </rPh>
    <rPh sb="20" eb="23">
      <t>コヨウシャ</t>
    </rPh>
    <rPh sb="23" eb="25">
      <t>ショトク</t>
    </rPh>
    <rPh sb="25" eb="26">
      <t>ガク</t>
    </rPh>
    <rPh sb="27" eb="29">
      <t>ワリアイ</t>
    </rPh>
    <rPh sb="32" eb="35">
      <t>コヨウシャ</t>
    </rPh>
    <rPh sb="35" eb="37">
      <t>ショトク</t>
    </rPh>
    <rPh sb="37" eb="38">
      <t>ガク</t>
    </rPh>
    <rPh sb="39" eb="41">
      <t>ケンナイ</t>
    </rPh>
    <rPh sb="41" eb="44">
      <t>セイサンガク</t>
    </rPh>
    <rPh sb="46" eb="47">
      <t>モト</t>
    </rPh>
    <phoneticPr fontId="4"/>
  </si>
  <si>
    <t>原材料費（Ｉ）のうち、県内で発生する需要額で、「原材料費（Ｉ）×県内自給率（Ｊ）」で求められる。</t>
    <rPh sb="0" eb="3">
      <t>ゲンザイリョウ</t>
    </rPh>
    <rPh sb="3" eb="4">
      <t>ヒ</t>
    </rPh>
    <rPh sb="11" eb="13">
      <t>ケンナイ</t>
    </rPh>
    <rPh sb="14" eb="16">
      <t>ハッセイ</t>
    </rPh>
    <rPh sb="18" eb="20">
      <t>ジュヨウ</t>
    </rPh>
    <rPh sb="20" eb="21">
      <t>ガク</t>
    </rPh>
    <rPh sb="24" eb="27">
      <t>ゲンザイリョウ</t>
    </rPh>
    <rPh sb="27" eb="28">
      <t>ヒ</t>
    </rPh>
    <rPh sb="32" eb="34">
      <t>ケンナイ</t>
    </rPh>
    <rPh sb="34" eb="37">
      <t>ジキュウリツ</t>
    </rPh>
    <rPh sb="42" eb="43">
      <t>モト</t>
    </rPh>
    <phoneticPr fontId="4"/>
  </si>
  <si>
    <t>ある部門の従業者総数を当該部門の県内生産額で除したもので、増加する県内生産額に就業係数（Ｐ）を乗ずることで、県内生</t>
    <rPh sb="2" eb="4">
      <t>ブモン</t>
    </rPh>
    <rPh sb="5" eb="8">
      <t>ジュウギョウシャ</t>
    </rPh>
    <rPh sb="8" eb="10">
      <t>ソウスウ</t>
    </rPh>
    <rPh sb="11" eb="13">
      <t>トウガイ</t>
    </rPh>
    <rPh sb="13" eb="15">
      <t>ブモン</t>
    </rPh>
    <rPh sb="16" eb="18">
      <t>ケンナイ</t>
    </rPh>
    <rPh sb="18" eb="21">
      <t>セイサンガク</t>
    </rPh>
    <rPh sb="22" eb="23">
      <t>ジョ</t>
    </rPh>
    <rPh sb="29" eb="31">
      <t>ゾウカ</t>
    </rPh>
    <rPh sb="33" eb="35">
      <t>ケンナイ</t>
    </rPh>
    <rPh sb="35" eb="37">
      <t>セイサン</t>
    </rPh>
    <rPh sb="47" eb="48">
      <t>ジョウ</t>
    </rPh>
    <rPh sb="54" eb="56">
      <t>ケンナイ</t>
    </rPh>
    <phoneticPr fontId="4"/>
  </si>
  <si>
    <t>　産額の増加によって誘発される労働力需要を求めることができる。</t>
    <rPh sb="10" eb="12">
      <t>ユウハツ</t>
    </rPh>
    <rPh sb="15" eb="18">
      <t>ロウドウリョク</t>
    </rPh>
    <rPh sb="18" eb="20">
      <t>ジュヨウ</t>
    </rPh>
    <rPh sb="21" eb="22">
      <t>モト</t>
    </rPh>
    <phoneticPr fontId="4"/>
  </si>
  <si>
    <t>ある部門の有給役員数、常用雇用者数及び臨時・日雇雇用者数の計を当該部門の県内生産額で除したもので、増加する県内</t>
    <rPh sb="2" eb="4">
      <t>ブモン</t>
    </rPh>
    <rPh sb="5" eb="7">
      <t>ユウキュウ</t>
    </rPh>
    <rPh sb="7" eb="9">
      <t>ヤクイン</t>
    </rPh>
    <rPh sb="9" eb="10">
      <t>スウ</t>
    </rPh>
    <rPh sb="11" eb="13">
      <t>ジョウヨウ</t>
    </rPh>
    <rPh sb="13" eb="16">
      <t>コヨウシャ</t>
    </rPh>
    <rPh sb="16" eb="17">
      <t>スウ</t>
    </rPh>
    <rPh sb="17" eb="18">
      <t>オヨ</t>
    </rPh>
    <rPh sb="19" eb="21">
      <t>リンジ</t>
    </rPh>
    <rPh sb="22" eb="24">
      <t>ヒヤトイ</t>
    </rPh>
    <rPh sb="24" eb="27">
      <t>コヨウシャ</t>
    </rPh>
    <rPh sb="27" eb="28">
      <t>スウ</t>
    </rPh>
    <rPh sb="29" eb="30">
      <t>ケイ</t>
    </rPh>
    <rPh sb="31" eb="33">
      <t>トウガイ</t>
    </rPh>
    <rPh sb="33" eb="35">
      <t>ブモン</t>
    </rPh>
    <rPh sb="36" eb="38">
      <t>ケンナイ</t>
    </rPh>
    <rPh sb="38" eb="41">
      <t>セイサンガク</t>
    </rPh>
    <rPh sb="42" eb="43">
      <t>ジョ</t>
    </rPh>
    <rPh sb="49" eb="51">
      <t>ゾウカ</t>
    </rPh>
    <rPh sb="53" eb="55">
      <t>ケンナイ</t>
    </rPh>
    <phoneticPr fontId="4"/>
  </si>
  <si>
    <t>　生産額に雇用係数（Ｒ）を乗ずることで、県内生産額の増加によって誘発される労働力需要を求めることができる。</t>
    <rPh sb="8" eb="9">
      <t>スウ</t>
    </rPh>
    <rPh sb="13" eb="14">
      <t>ジョウ</t>
    </rPh>
    <rPh sb="20" eb="22">
      <t>ケンナイ</t>
    </rPh>
    <rPh sb="22" eb="24">
      <t>セイサン</t>
    </rPh>
    <rPh sb="24" eb="25">
      <t>ガク</t>
    </rPh>
    <rPh sb="26" eb="28">
      <t>ゾウカ</t>
    </rPh>
    <rPh sb="32" eb="34">
      <t>ユウハツ</t>
    </rPh>
    <rPh sb="37" eb="40">
      <t>ロウドウリョク</t>
    </rPh>
    <rPh sb="40" eb="42">
      <t>ジュヨウ</t>
    </rPh>
    <rPh sb="43" eb="44">
      <t>モト</t>
    </rPh>
    <phoneticPr fontId="4"/>
  </si>
  <si>
    <t>増加する県内生産額から誘発される就業者数で、「増加する県内生産額×就業係数（Ｐ）」で求められる。ただし、設備の増強や</t>
    <rPh sb="0" eb="2">
      <t>ゾウカ</t>
    </rPh>
    <rPh sb="4" eb="6">
      <t>ケンナイ</t>
    </rPh>
    <rPh sb="6" eb="8">
      <t>セイサン</t>
    </rPh>
    <rPh sb="8" eb="9">
      <t>ガク</t>
    </rPh>
    <rPh sb="11" eb="13">
      <t>ユウハツ</t>
    </rPh>
    <rPh sb="16" eb="19">
      <t>シュウギョウシャ</t>
    </rPh>
    <rPh sb="19" eb="20">
      <t>スウ</t>
    </rPh>
    <rPh sb="23" eb="25">
      <t>ゾウカ</t>
    </rPh>
    <rPh sb="27" eb="29">
      <t>ケンナイ</t>
    </rPh>
    <rPh sb="29" eb="32">
      <t>セイサンガク</t>
    </rPh>
    <rPh sb="42" eb="43">
      <t>モト</t>
    </rPh>
    <phoneticPr fontId="4"/>
  </si>
  <si>
    <t>　就業時間の延長などで労働力が補われることも考えられるため、実際の就業者数が増加するとは限らない。</t>
    <phoneticPr fontId="4"/>
  </si>
  <si>
    <t>　就業時間の延長などで労働力が補われることも考えられるため、実際の雇用者数が増加するとは限らない。</t>
    <rPh sb="33" eb="36">
      <t>コヨウシャ</t>
    </rPh>
    <rPh sb="36" eb="37">
      <t>スウ</t>
    </rPh>
    <phoneticPr fontId="4"/>
  </si>
  <si>
    <t>増加する県内生産額から誘発される雇用者数で、「増加する県内生産額×雇用係数（Ｒ）」で求められる。ただし、設備の増強や</t>
    <rPh sb="0" eb="2">
      <t>ゾウカ</t>
    </rPh>
    <rPh sb="4" eb="6">
      <t>ケンナイ</t>
    </rPh>
    <rPh sb="6" eb="9">
      <t>セイサンガク</t>
    </rPh>
    <rPh sb="11" eb="13">
      <t>ユウハツ</t>
    </rPh>
    <rPh sb="16" eb="19">
      <t>コヨウシャ</t>
    </rPh>
    <rPh sb="19" eb="20">
      <t>スウ</t>
    </rPh>
    <rPh sb="23" eb="25">
      <t>ゾウカ</t>
    </rPh>
    <rPh sb="27" eb="29">
      <t>ケンナイ</t>
    </rPh>
    <rPh sb="29" eb="32">
      <t>セイサンガク</t>
    </rPh>
    <rPh sb="33" eb="35">
      <t>コヨウ</t>
    </rPh>
    <rPh sb="35" eb="37">
      <t>ケイスウ</t>
    </rPh>
    <rPh sb="42" eb="43">
      <t>モト</t>
    </rPh>
    <rPh sb="52" eb="54">
      <t>セツビ</t>
    </rPh>
    <rPh sb="55" eb="57">
      <t>ゾウキョウ</t>
    </rPh>
    <phoneticPr fontId="4"/>
  </si>
  <si>
    <t>第一次波及効果の雇用者所得誘発額で、「直接効果による雇用者所得誘発額（Ｇ）＋間接効果による雇用者所得誘発額（Ｏ）」</t>
    <rPh sb="19" eb="21">
      <t>チョクセツ</t>
    </rPh>
    <rPh sb="21" eb="23">
      <t>コウカ</t>
    </rPh>
    <rPh sb="26" eb="29">
      <t>コヨウシャ</t>
    </rPh>
    <rPh sb="29" eb="31">
      <t>ショトク</t>
    </rPh>
    <rPh sb="31" eb="33">
      <t>ユウハツ</t>
    </rPh>
    <rPh sb="33" eb="34">
      <t>ガク</t>
    </rPh>
    <rPh sb="38" eb="40">
      <t>カンセツ</t>
    </rPh>
    <rPh sb="40" eb="42">
      <t>コウカ</t>
    </rPh>
    <rPh sb="45" eb="48">
      <t>コヨウシャ</t>
    </rPh>
    <rPh sb="48" eb="50">
      <t>ショトク</t>
    </rPh>
    <rPh sb="50" eb="52">
      <t>ユウハツ</t>
    </rPh>
    <rPh sb="52" eb="53">
      <t>ガク</t>
    </rPh>
    <phoneticPr fontId="4"/>
  </si>
  <si>
    <t>　で求められる。</t>
    <rPh sb="2" eb="3">
      <t>モト</t>
    </rPh>
    <phoneticPr fontId="4"/>
  </si>
  <si>
    <t>　らないが、簡易分析シートでは、産業連関表の「民間消費支出」部門の産業別構成比を用いて振り分けている。</t>
    <rPh sb="6" eb="8">
      <t>カンイ</t>
    </rPh>
    <rPh sb="8" eb="10">
      <t>ブンセキ</t>
    </rPh>
    <rPh sb="16" eb="18">
      <t>サンギョウ</t>
    </rPh>
    <rPh sb="18" eb="20">
      <t>レンカン</t>
    </rPh>
    <rPh sb="20" eb="21">
      <t>ヒョウ</t>
    </rPh>
    <rPh sb="23" eb="25">
      <t>ミンカン</t>
    </rPh>
    <rPh sb="25" eb="27">
      <t>ショウヒ</t>
    </rPh>
    <rPh sb="27" eb="29">
      <t>シシュツ</t>
    </rPh>
    <rPh sb="30" eb="32">
      <t>ブモン</t>
    </rPh>
    <rPh sb="33" eb="35">
      <t>サンギョウ</t>
    </rPh>
    <rPh sb="35" eb="36">
      <t>ベツ</t>
    </rPh>
    <rPh sb="36" eb="39">
      <t>コウセイヒ</t>
    </rPh>
    <rPh sb="40" eb="41">
      <t>モチ</t>
    </rPh>
    <rPh sb="43" eb="44">
      <t>フ</t>
    </rPh>
    <rPh sb="45" eb="46">
      <t>ワ</t>
    </rPh>
    <phoneticPr fontId="4"/>
  </si>
  <si>
    <t>消費需要増加額（Ｘ）のうち、県内で発生する需要額で、「消費需要増加額（Ｘ）×県内自給率（Ｙ）」で求められる。</t>
    <rPh sb="0" eb="2">
      <t>ショウヒ</t>
    </rPh>
    <rPh sb="2" eb="4">
      <t>ジュヨウ</t>
    </rPh>
    <rPh sb="4" eb="6">
      <t>ゾウカ</t>
    </rPh>
    <rPh sb="6" eb="7">
      <t>ガク</t>
    </rPh>
    <rPh sb="14" eb="16">
      <t>ケンナイ</t>
    </rPh>
    <rPh sb="17" eb="19">
      <t>ハッセイ</t>
    </rPh>
    <rPh sb="21" eb="23">
      <t>ジュヨウ</t>
    </rPh>
    <rPh sb="23" eb="24">
      <t>ガク</t>
    </rPh>
    <rPh sb="27" eb="29">
      <t>ショウヒ</t>
    </rPh>
    <rPh sb="29" eb="31">
      <t>ジュヨウ</t>
    </rPh>
    <rPh sb="31" eb="33">
      <t>ゾウカ</t>
    </rPh>
    <rPh sb="33" eb="34">
      <t>ガク</t>
    </rPh>
    <rPh sb="38" eb="40">
      <t>ケンナイ</t>
    </rPh>
    <rPh sb="40" eb="43">
      <t>ジキュウリツ</t>
    </rPh>
    <rPh sb="48" eb="49">
      <t>モト</t>
    </rPh>
    <phoneticPr fontId="4"/>
  </si>
  <si>
    <t>利用上の注意</t>
    <rPh sb="0" eb="2">
      <t>リヨウ</t>
    </rPh>
    <rPh sb="2" eb="3">
      <t>ジョウ</t>
    </rPh>
    <rPh sb="4" eb="6">
      <t>チュウイ</t>
    </rPh>
    <phoneticPr fontId="4"/>
  </si>
  <si>
    <t>や前提条件が書かれていますので、必ずご覧ください。</t>
    <rPh sb="1" eb="3">
      <t>ゼンテイ</t>
    </rPh>
    <rPh sb="3" eb="5">
      <t>ジョウケン</t>
    </rPh>
    <rPh sb="6" eb="7">
      <t>カ</t>
    </rPh>
    <rPh sb="16" eb="17">
      <t>カナラ</t>
    </rPh>
    <rPh sb="19" eb="20">
      <t>ラン</t>
    </rPh>
    <phoneticPr fontId="4"/>
  </si>
  <si>
    <t>　分で推計した数字や何年か分の平均値をとるなど、任意の数字を入力しても差し支えありません。</t>
    <rPh sb="3" eb="5">
      <t>スイケイ</t>
    </rPh>
    <rPh sb="7" eb="9">
      <t>スウジ</t>
    </rPh>
    <rPh sb="10" eb="12">
      <t>ナンネン</t>
    </rPh>
    <rPh sb="13" eb="14">
      <t>ブン</t>
    </rPh>
    <rPh sb="15" eb="17">
      <t>ヘイキン</t>
    </rPh>
    <rPh sb="17" eb="18">
      <t>チ</t>
    </rPh>
    <rPh sb="24" eb="26">
      <t>ニンイ</t>
    </rPh>
    <rPh sb="35" eb="36">
      <t>サ</t>
    </rPh>
    <rPh sb="37" eb="38">
      <t>ツカ</t>
    </rPh>
    <phoneticPr fontId="4"/>
  </si>
  <si>
    <t>① 最初に、消費転換係数を入力します。消費転換係数は「第二次波及効果」の計算に使用します。</t>
    <rPh sb="2" eb="4">
      <t>サイショ</t>
    </rPh>
    <rPh sb="6" eb="8">
      <t>ショウヒ</t>
    </rPh>
    <rPh sb="8" eb="10">
      <t>テンカン</t>
    </rPh>
    <rPh sb="10" eb="12">
      <t>ケイスウ</t>
    </rPh>
    <rPh sb="13" eb="15">
      <t>ニュウリョク</t>
    </rPh>
    <rPh sb="19" eb="21">
      <t>ショウヒ</t>
    </rPh>
    <rPh sb="21" eb="23">
      <t>テンカン</t>
    </rPh>
    <rPh sb="23" eb="25">
      <t>ケイスウ</t>
    </rPh>
    <rPh sb="27" eb="28">
      <t>ダイ</t>
    </rPh>
    <rPh sb="28" eb="30">
      <t>ニジ</t>
    </rPh>
    <rPh sb="30" eb="32">
      <t>ハキュウ</t>
    </rPh>
    <rPh sb="32" eb="34">
      <t>コウカ</t>
    </rPh>
    <rPh sb="36" eb="38">
      <t>ケイサン</t>
    </rPh>
    <rPh sb="39" eb="41">
      <t>シヨウ</t>
    </rPh>
    <phoneticPr fontId="4"/>
  </si>
  <si>
    <t>②　次に、金額の単位について、図３のように億円、百万円、千円または</t>
    <rPh sb="2" eb="3">
      <t>ツギ</t>
    </rPh>
    <rPh sb="5" eb="7">
      <t>キンガク</t>
    </rPh>
    <rPh sb="8" eb="10">
      <t>タンイ</t>
    </rPh>
    <rPh sb="15" eb="16">
      <t>ズ</t>
    </rPh>
    <phoneticPr fontId="4"/>
  </si>
  <si>
    <t>　円のいずれかをリストから選択してください。なお、計算上の端数処理の</t>
    <rPh sb="13" eb="15">
      <t>センタク</t>
    </rPh>
    <phoneticPr fontId="4"/>
  </si>
  <si>
    <t>　関係で、例えば同じ100万円を入力する場合でも、「１百万円」と「1,000</t>
    <phoneticPr fontId="4"/>
  </si>
  <si>
    <t>　千円」では計算結果が異なる場合があります。</t>
    <phoneticPr fontId="4"/>
  </si>
  <si>
    <t>　す。なお、入力の際は②で選んだ単位に合わせて入力しましょう。</t>
    <rPh sb="6" eb="8">
      <t>ニュウリョク</t>
    </rPh>
    <rPh sb="9" eb="10">
      <t>サイ</t>
    </rPh>
    <rPh sb="13" eb="14">
      <t>エラ</t>
    </rPh>
    <rPh sb="16" eb="18">
      <t>タンイ</t>
    </rPh>
    <rPh sb="19" eb="20">
      <t>ア</t>
    </rPh>
    <rPh sb="23" eb="25">
      <t>ニュウリョク</t>
    </rPh>
    <phoneticPr fontId="4"/>
  </si>
  <si>
    <t>　需要増加額を入力すると、『分析結果』シートに分析の結果が表示されます。</t>
    <rPh sb="1" eb="3">
      <t>ジュヨウ</t>
    </rPh>
    <rPh sb="3" eb="5">
      <t>ゾウカ</t>
    </rPh>
    <rPh sb="5" eb="6">
      <t>ガク</t>
    </rPh>
    <rPh sb="7" eb="9">
      <t>ニュウリョク</t>
    </rPh>
    <rPh sb="14" eb="16">
      <t>ブンセキ</t>
    </rPh>
    <rPh sb="16" eb="18">
      <t>ケッカ</t>
    </rPh>
    <rPh sb="23" eb="25">
      <t>ブンセキ</t>
    </rPh>
    <rPh sb="26" eb="28">
      <t>ケッカ</t>
    </rPh>
    <rPh sb="29" eb="31">
      <t>ヒョウジ</t>
    </rPh>
    <phoneticPr fontId="4"/>
  </si>
  <si>
    <t>円）の「経済波及効果」があることが分かりました。</t>
    <phoneticPr fontId="4"/>
  </si>
  <si>
    <t>平成24年</t>
    <rPh sb="0" eb="2">
      <t>ヘイセイ</t>
    </rPh>
    <rPh sb="4" eb="5">
      <t>ネン</t>
    </rPh>
    <phoneticPr fontId="4"/>
  </si>
  <si>
    <t>再生資源回収・加工処理</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</si>
  <si>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</si>
  <si>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</si>
  <si>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</si>
  <si>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</si>
  <si>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</si>
  <si>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</si>
  <si>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</si>
  <si>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</si>
  <si>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</si>
  <si>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</si>
  <si>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</si>
  <si>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</si>
  <si>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</si>
  <si>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</si>
  <si>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</si>
  <si>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</si>
  <si>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</si>
  <si>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</si>
  <si>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</si>
  <si>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</si>
  <si>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</si>
  <si>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</si>
  <si>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</si>
  <si>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</si>
  <si>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</si>
  <si>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</si>
  <si>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</si>
  <si>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</si>
  <si>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</si>
  <si>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</si>
  <si>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</si>
  <si>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</si>
  <si>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</si>
  <si>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</si>
  <si>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</si>
  <si>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</si>
  <si>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</si>
  <si>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</si>
  <si>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</si>
  <si>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</si>
  <si>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</si>
  <si>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</si>
  <si>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</si>
  <si>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</si>
  <si>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</si>
  <si>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</si>
  <si>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</si>
  <si>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</si>
  <si>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</si>
  <si>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</si>
  <si>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</si>
  <si>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</si>
  <si>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</si>
  <si>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</si>
  <si>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</si>
  <si>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</si>
  <si>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</si>
  <si>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</si>
  <si>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</si>
  <si>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</si>
  <si>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</si>
  <si>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</si>
  <si>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</si>
  <si>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</si>
  <si>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</si>
  <si>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</si>
  <si>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</si>
  <si>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</si>
  <si>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</si>
  <si>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</si>
  <si>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</si>
  <si>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</si>
  <si>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</si>
  <si>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</si>
  <si>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</si>
  <si>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</si>
  <si>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</si>
  <si>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</si>
  <si>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</si>
  <si>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</si>
  <si>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</si>
  <si>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</si>
  <si>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</si>
  <si>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</si>
  <si>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</si>
  <si>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</si>
  <si>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</si>
  <si>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</si>
  <si>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</si>
  <si>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</si>
  <si>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</si>
  <si>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</si>
  <si>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</si>
  <si>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</si>
  <si>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</si>
  <si>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</si>
  <si>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</si>
  <si>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</si>
  <si>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</si>
  <si>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</si>
  <si>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</si>
  <si>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</si>
  <si>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</si>
  <si>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</si>
  <si>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</si>
  <si>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</si>
  <si>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</si>
  <si>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</si>
  <si>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</si>
  <si>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</si>
  <si>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</si>
  <si>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</si>
  <si>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</si>
  <si>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</si>
  <si>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移輸入係数</t>
    <rPh sb="0" eb="3">
      <t>イユニュウ</t>
    </rPh>
    <rPh sb="3" eb="5">
      <t>ケイスウ</t>
    </rPh>
    <phoneticPr fontId="4"/>
  </si>
  <si>
    <t>自給率</t>
    <rPh sb="0" eb="3">
      <t>ジキュウリツ</t>
    </rPh>
    <phoneticPr fontId="4"/>
  </si>
  <si>
    <t>民間消費支出構成比</t>
    <rPh sb="0" eb="2">
      <t>ミンカン</t>
    </rPh>
    <rPh sb="2" eb="4">
      <t>ショウヒ</t>
    </rPh>
    <rPh sb="4" eb="6">
      <t>シシュツ</t>
    </rPh>
    <rPh sb="6" eb="9">
      <t>コウセイヒ</t>
    </rPh>
    <phoneticPr fontId="4"/>
  </si>
  <si>
    <t>政府消費支出構成比</t>
    <rPh sb="0" eb="2">
      <t>セイフ</t>
    </rPh>
    <rPh sb="2" eb="4">
      <t>ショウヒ</t>
    </rPh>
    <rPh sb="4" eb="6">
      <t>シシュツ</t>
    </rPh>
    <rPh sb="6" eb="9">
      <t>コウセイヒ</t>
    </rPh>
    <phoneticPr fontId="4"/>
  </si>
  <si>
    <t>99部門分類</t>
    <rPh sb="2" eb="4">
      <t>ブモン</t>
    </rPh>
    <rPh sb="4" eb="6">
      <t>ブンルイ</t>
    </rPh>
    <phoneticPr fontId="4"/>
  </si>
  <si>
    <t>　簡易分析ツールの使い方について、「岩手県に10億円の建築需要が発生した場合」を例に説明</t>
    <rPh sb="1" eb="3">
      <t>カンイ</t>
    </rPh>
    <rPh sb="3" eb="5">
      <t>ブンセキ</t>
    </rPh>
    <rPh sb="9" eb="10">
      <t>ツカ</t>
    </rPh>
    <rPh sb="11" eb="12">
      <t>カタ</t>
    </rPh>
    <rPh sb="18" eb="21">
      <t>イワテケン</t>
    </rPh>
    <rPh sb="24" eb="26">
      <t>オクエン</t>
    </rPh>
    <rPh sb="27" eb="29">
      <t>ケンチク</t>
    </rPh>
    <rPh sb="29" eb="31">
      <t>ジュヨウ</t>
    </rPh>
    <rPh sb="32" eb="34">
      <t>ハッセイ</t>
    </rPh>
    <rPh sb="36" eb="38">
      <t>バアイ</t>
    </rPh>
    <rPh sb="40" eb="41">
      <t>レイ</t>
    </rPh>
    <rPh sb="42" eb="44">
      <t>セツメイ</t>
    </rPh>
    <phoneticPr fontId="4"/>
  </si>
  <si>
    <t>③　最後に、需要増加額を入力します。今回の例では「10億円の建築需要」が需要増加額となりま</t>
    <rPh sb="2" eb="4">
      <t>サイゴ</t>
    </rPh>
    <rPh sb="6" eb="8">
      <t>ジュヨウ</t>
    </rPh>
    <rPh sb="8" eb="10">
      <t>ゾウカ</t>
    </rPh>
    <rPh sb="10" eb="11">
      <t>ガク</t>
    </rPh>
    <rPh sb="12" eb="14">
      <t>ニュウリョク</t>
    </rPh>
    <rPh sb="18" eb="20">
      <t>コンカイ</t>
    </rPh>
    <rPh sb="21" eb="22">
      <t>レイ</t>
    </rPh>
    <rPh sb="27" eb="29">
      <t>オクエン</t>
    </rPh>
    <rPh sb="30" eb="32">
      <t>ケンチク</t>
    </rPh>
    <rPh sb="32" eb="34">
      <t>ジュヨウ</t>
    </rPh>
    <rPh sb="36" eb="38">
      <t>ジュヨウ</t>
    </rPh>
    <rPh sb="38" eb="40">
      <t>ゾウカ</t>
    </rPh>
    <rPh sb="40" eb="41">
      <t>ガク</t>
    </rPh>
    <phoneticPr fontId="4"/>
  </si>
  <si>
    <t>　簡易分析ツールについてのお問い合わせは、下記あてにお願いします。</t>
    <rPh sb="1" eb="3">
      <t>カンイ</t>
    </rPh>
    <rPh sb="3" eb="5">
      <t>ブンセキ</t>
    </rPh>
    <rPh sb="14" eb="15">
      <t>ト</t>
    </rPh>
    <rPh sb="16" eb="17">
      <t>ア</t>
    </rPh>
    <rPh sb="21" eb="23">
      <t>カキ</t>
    </rPh>
    <rPh sb="27" eb="28">
      <t>ネガ</t>
    </rPh>
    <phoneticPr fontId="4"/>
  </si>
  <si>
    <t xml:space="preserve"> が必要な部分を抜粋したものです。</t>
    <phoneticPr fontId="4"/>
  </si>
  <si>
    <t>産業連関表では、生産は最終需要によって誘発されると考えられている。簡易分析シートにおいても、最終需要の増加（減少）</t>
    <rPh sb="0" eb="2">
      <t>サンギョウ</t>
    </rPh>
    <rPh sb="2" eb="4">
      <t>レンカン</t>
    </rPh>
    <rPh sb="4" eb="5">
      <t>ヒョウ</t>
    </rPh>
    <rPh sb="8" eb="10">
      <t>セイサン</t>
    </rPh>
    <rPh sb="11" eb="13">
      <t>サイシュウ</t>
    </rPh>
    <rPh sb="13" eb="15">
      <t>ジュヨウ</t>
    </rPh>
    <rPh sb="19" eb="21">
      <t>ユウハツ</t>
    </rPh>
    <rPh sb="25" eb="26">
      <t>カンガ</t>
    </rPh>
    <rPh sb="33" eb="35">
      <t>カンイ</t>
    </rPh>
    <rPh sb="35" eb="37">
      <t>ブンセキ</t>
    </rPh>
    <rPh sb="46" eb="48">
      <t>サイシュウ</t>
    </rPh>
    <phoneticPr fontId="4"/>
  </si>
  <si>
    <t>　によって、県内の生産がどれだけ増加（減少）するかを簡易的に分析することができる。なお、最終需要は消費、投資及び移輸</t>
    <rPh sb="6" eb="8">
      <t>ケンナイ</t>
    </rPh>
    <rPh sb="9" eb="11">
      <t>セイサン</t>
    </rPh>
    <rPh sb="16" eb="18">
      <t>ゾウカ</t>
    </rPh>
    <rPh sb="19" eb="21">
      <t>ゲンショウ</t>
    </rPh>
    <rPh sb="26" eb="28">
      <t>カンイ</t>
    </rPh>
    <rPh sb="28" eb="29">
      <t>テキ</t>
    </rPh>
    <rPh sb="30" eb="32">
      <t>ブンセキ</t>
    </rPh>
    <rPh sb="44" eb="46">
      <t>サイシュウ</t>
    </rPh>
    <rPh sb="46" eb="48">
      <t>ジュヨウ</t>
    </rPh>
    <rPh sb="49" eb="51">
      <t>ショウヒ</t>
    </rPh>
    <phoneticPr fontId="4"/>
  </si>
  <si>
    <t>　出で構成される。</t>
    <rPh sb="1" eb="2">
      <t>デ</t>
    </rPh>
    <phoneticPr fontId="4"/>
  </si>
  <si>
    <t>需要増加額（Ａ）のうち、県内で発生する需要額で、直接支出先の生産額となる。「需要増加額（Ａ）×県内自給率（Ｂ）」で求め</t>
    <rPh sb="0" eb="2">
      <t>ジュヨウ</t>
    </rPh>
    <rPh sb="2" eb="4">
      <t>ゾウカ</t>
    </rPh>
    <rPh sb="4" eb="5">
      <t>ガク</t>
    </rPh>
    <rPh sb="12" eb="14">
      <t>ケンナイ</t>
    </rPh>
    <rPh sb="15" eb="17">
      <t>ハッセイ</t>
    </rPh>
    <rPh sb="19" eb="21">
      <t>ジュヨウ</t>
    </rPh>
    <rPh sb="21" eb="22">
      <t>ガク</t>
    </rPh>
    <rPh sb="24" eb="26">
      <t>チョクセツ</t>
    </rPh>
    <rPh sb="26" eb="28">
      <t>シシュツ</t>
    </rPh>
    <rPh sb="28" eb="29">
      <t>サキ</t>
    </rPh>
    <rPh sb="30" eb="33">
      <t>セイサンガク</t>
    </rPh>
    <rPh sb="38" eb="40">
      <t>ジュヨウ</t>
    </rPh>
    <rPh sb="40" eb="42">
      <t>ゾウカ</t>
    </rPh>
    <rPh sb="42" eb="43">
      <t>ガク</t>
    </rPh>
    <rPh sb="47" eb="49">
      <t>ケンナイ</t>
    </rPh>
    <rPh sb="49" eb="52">
      <t>ジキュウリツ</t>
    </rPh>
    <rPh sb="57" eb="58">
      <t>モト</t>
    </rPh>
    <phoneticPr fontId="4"/>
  </si>
  <si>
    <t>　られる。</t>
    <phoneticPr fontId="4"/>
  </si>
  <si>
    <t>各産業部門の県内生産額は、中間投入額と粗付加価値額で構成されているが、県内生産額は最終需要によって誘発される</t>
    <rPh sb="0" eb="3">
      <t>カクサンギョウ</t>
    </rPh>
    <rPh sb="3" eb="5">
      <t>ブモン</t>
    </rPh>
    <rPh sb="6" eb="8">
      <t>ケンナイ</t>
    </rPh>
    <rPh sb="8" eb="11">
      <t>セイサンガク</t>
    </rPh>
    <rPh sb="13" eb="15">
      <t>チュウカン</t>
    </rPh>
    <rPh sb="15" eb="17">
      <t>トウニュウ</t>
    </rPh>
    <rPh sb="17" eb="18">
      <t>ガク</t>
    </rPh>
    <rPh sb="19" eb="24">
      <t>ソフカカチ</t>
    </rPh>
    <rPh sb="24" eb="25">
      <t>ガク</t>
    </rPh>
    <rPh sb="26" eb="28">
      <t>コウセイ</t>
    </rPh>
    <rPh sb="35" eb="37">
      <t>ケンナイ</t>
    </rPh>
    <rPh sb="37" eb="40">
      <t>セイサンガク</t>
    </rPh>
    <rPh sb="41" eb="43">
      <t>サイシュウ</t>
    </rPh>
    <rPh sb="43" eb="45">
      <t>ジュヨウ</t>
    </rPh>
    <rPh sb="49" eb="51">
      <t>ユウハツ</t>
    </rPh>
    <phoneticPr fontId="4"/>
  </si>
  <si>
    <t>　と考えられているため、その一部である粗付加価値額も同様に最終需要によって誘発されると考えることができる。よって、県内</t>
    <rPh sb="2" eb="3">
      <t>カンガ</t>
    </rPh>
    <rPh sb="14" eb="16">
      <t>イチブ</t>
    </rPh>
    <rPh sb="19" eb="24">
      <t>ソフカカチ</t>
    </rPh>
    <rPh sb="24" eb="25">
      <t>ガク</t>
    </rPh>
    <rPh sb="26" eb="28">
      <t>ドウヨウ</t>
    </rPh>
    <rPh sb="29" eb="31">
      <t>サイシュウ</t>
    </rPh>
    <rPh sb="31" eb="33">
      <t>ジュヨウ</t>
    </rPh>
    <rPh sb="37" eb="39">
      <t>ユウハツ</t>
    </rPh>
    <rPh sb="43" eb="44">
      <t>カンガ</t>
    </rPh>
    <rPh sb="57" eb="59">
      <t>ケンナイ</t>
    </rPh>
    <phoneticPr fontId="4"/>
  </si>
  <si>
    <t>　需要増加額（Ｃ）、生産誘発額（Ｍ）、第二次波及効果額（ＡＡ）に、それぞれ粗付加価値率（Ｄ）を乗ずることで、直接効果、間接</t>
    <rPh sb="1" eb="3">
      <t>ジュヨウ</t>
    </rPh>
    <rPh sb="2" eb="3">
      <t>カナメ</t>
    </rPh>
    <rPh sb="3" eb="4">
      <t>フ</t>
    </rPh>
    <rPh sb="5" eb="6">
      <t>ガク</t>
    </rPh>
    <rPh sb="10" eb="12">
      <t>セイサン</t>
    </rPh>
    <rPh sb="12" eb="14">
      <t>ユウハツ</t>
    </rPh>
    <rPh sb="14" eb="15">
      <t>ガク</t>
    </rPh>
    <rPh sb="19" eb="20">
      <t>ダイ</t>
    </rPh>
    <rPh sb="20" eb="22">
      <t>ニジ</t>
    </rPh>
    <rPh sb="22" eb="24">
      <t>ハキュウ</t>
    </rPh>
    <rPh sb="24" eb="26">
      <t>コウカ</t>
    </rPh>
    <rPh sb="26" eb="27">
      <t>ガク</t>
    </rPh>
    <rPh sb="37" eb="42">
      <t>ソフカカチ</t>
    </rPh>
    <rPh sb="42" eb="43">
      <t>リツ</t>
    </rPh>
    <rPh sb="47" eb="48">
      <t>ジョウ</t>
    </rPh>
    <rPh sb="54" eb="56">
      <t>チョクセツ</t>
    </rPh>
    <rPh sb="56" eb="58">
      <t>コウカ</t>
    </rPh>
    <rPh sb="59" eb="61">
      <t>カンセツ</t>
    </rPh>
    <phoneticPr fontId="4"/>
  </si>
  <si>
    <t>　効果、第二次波及効果の粗付加価値誘発額を求めることができる。</t>
    <rPh sb="1" eb="3">
      <t>コウカ</t>
    </rPh>
    <rPh sb="7" eb="9">
      <t>ハキュウ</t>
    </rPh>
    <rPh sb="9" eb="11">
      <t>コウカ</t>
    </rPh>
    <rPh sb="12" eb="17">
      <t>ソフカカチ</t>
    </rPh>
    <rPh sb="17" eb="19">
      <t>ユウハツ</t>
    </rPh>
    <rPh sb="19" eb="20">
      <t>ガク</t>
    </rPh>
    <rPh sb="21" eb="22">
      <t>モト</t>
    </rPh>
    <phoneticPr fontId="4"/>
  </si>
  <si>
    <t>粗付加価値額は、雇用者所得額、営業余剰額、資本減耗引当額などで構成されている。そのため、粗付加価値額と同様に、</t>
    <rPh sb="0" eb="5">
      <t>ソフカカチ</t>
    </rPh>
    <rPh sb="5" eb="6">
      <t>ガク</t>
    </rPh>
    <rPh sb="8" eb="11">
      <t>コヨウシャ</t>
    </rPh>
    <rPh sb="11" eb="13">
      <t>ショトク</t>
    </rPh>
    <rPh sb="13" eb="14">
      <t>ガク</t>
    </rPh>
    <rPh sb="15" eb="17">
      <t>エイギョウ</t>
    </rPh>
    <rPh sb="17" eb="19">
      <t>ヨジョウ</t>
    </rPh>
    <rPh sb="19" eb="20">
      <t>ガク</t>
    </rPh>
    <rPh sb="21" eb="23">
      <t>シホン</t>
    </rPh>
    <rPh sb="23" eb="25">
      <t>ゲンモウ</t>
    </rPh>
    <rPh sb="25" eb="27">
      <t>ヒキアテ</t>
    </rPh>
    <rPh sb="27" eb="28">
      <t>ガク</t>
    </rPh>
    <rPh sb="31" eb="33">
      <t>コウセイ</t>
    </rPh>
    <rPh sb="44" eb="49">
      <t>ソフカカチ</t>
    </rPh>
    <rPh sb="49" eb="50">
      <t>ガク</t>
    </rPh>
    <rPh sb="51" eb="53">
      <t>ドウヨウ</t>
    </rPh>
    <phoneticPr fontId="4"/>
  </si>
  <si>
    <t>　雇用者所得額も最終需要によって誘発されると考えることができる。よって、県内需要増加額（Ｃ）、生産誘発額（Ｍ）、第二次波</t>
    <rPh sb="1" eb="4">
      <t>コヨウシャ</t>
    </rPh>
    <rPh sb="2" eb="3">
      <t>ヨウ</t>
    </rPh>
    <rPh sb="3" eb="4">
      <t>シャ</t>
    </rPh>
    <rPh sb="4" eb="7">
      <t>ショトクガク</t>
    </rPh>
    <rPh sb="8" eb="10">
      <t>サイシュウ</t>
    </rPh>
    <rPh sb="10" eb="12">
      <t>ジュヨウ</t>
    </rPh>
    <rPh sb="16" eb="18">
      <t>ユウハツ</t>
    </rPh>
    <rPh sb="22" eb="23">
      <t>カンガ</t>
    </rPh>
    <rPh sb="36" eb="38">
      <t>ケンナイ</t>
    </rPh>
    <rPh sb="38" eb="40">
      <t>ジュヨウ</t>
    </rPh>
    <rPh sb="40" eb="42">
      <t>ゾウカ</t>
    </rPh>
    <rPh sb="42" eb="43">
      <t>ガク</t>
    </rPh>
    <rPh sb="47" eb="49">
      <t>セイサン</t>
    </rPh>
    <rPh sb="49" eb="51">
      <t>ユウハツ</t>
    </rPh>
    <rPh sb="51" eb="52">
      <t>ガク</t>
    </rPh>
    <rPh sb="56" eb="57">
      <t>ダイ</t>
    </rPh>
    <rPh sb="57" eb="59">
      <t>ニジ</t>
    </rPh>
    <rPh sb="59" eb="60">
      <t>ナミ</t>
    </rPh>
    <phoneticPr fontId="4"/>
  </si>
  <si>
    <t>　及効果額（ＡＡ）に、それぞれ雇用者所得率（Ｆ）を乗ずることで、直接効果、間接効果、第二次波及効果の雇用者所得誘発額</t>
    <rPh sb="4" eb="5">
      <t>ガク</t>
    </rPh>
    <rPh sb="15" eb="18">
      <t>コヨウシャ</t>
    </rPh>
    <rPh sb="18" eb="20">
      <t>ショトク</t>
    </rPh>
    <rPh sb="20" eb="21">
      <t>リツ</t>
    </rPh>
    <rPh sb="25" eb="26">
      <t>ジョウ</t>
    </rPh>
    <rPh sb="32" eb="34">
      <t>チョクセツ</t>
    </rPh>
    <rPh sb="34" eb="36">
      <t>コウカ</t>
    </rPh>
    <rPh sb="37" eb="39">
      <t>カンセツ</t>
    </rPh>
    <rPh sb="39" eb="41">
      <t>コウカ</t>
    </rPh>
    <rPh sb="42" eb="43">
      <t>ダイ</t>
    </rPh>
    <rPh sb="43" eb="45">
      <t>ニジ</t>
    </rPh>
    <rPh sb="45" eb="47">
      <t>ハキュウ</t>
    </rPh>
    <rPh sb="47" eb="49">
      <t>コウカ</t>
    </rPh>
    <rPh sb="50" eb="53">
      <t>コヨウシャ</t>
    </rPh>
    <rPh sb="53" eb="55">
      <t>ショトク</t>
    </rPh>
    <rPh sb="55" eb="57">
      <t>ユウハツ</t>
    </rPh>
    <rPh sb="57" eb="58">
      <t>ガク</t>
    </rPh>
    <phoneticPr fontId="4"/>
  </si>
  <si>
    <t>　を求めることができる。</t>
    <phoneticPr fontId="4"/>
  </si>
  <si>
    <t>投入係数とは、各部門がそれぞれの生産物を生産するために使用した原材料、燃料等の投入額を、その部門の県内生産額で</t>
    <rPh sb="0" eb="2">
      <t>トウニュウ</t>
    </rPh>
    <rPh sb="2" eb="4">
      <t>ケイスウ</t>
    </rPh>
    <rPh sb="7" eb="8">
      <t>カク</t>
    </rPh>
    <rPh sb="8" eb="10">
      <t>ブモン</t>
    </rPh>
    <rPh sb="16" eb="19">
      <t>セイサンブツ</t>
    </rPh>
    <rPh sb="20" eb="22">
      <t>セイサン</t>
    </rPh>
    <rPh sb="27" eb="29">
      <t>シヨウ</t>
    </rPh>
    <rPh sb="31" eb="34">
      <t>ゲンザイリョウ</t>
    </rPh>
    <rPh sb="35" eb="38">
      <t>ネンリョウトウ</t>
    </rPh>
    <rPh sb="39" eb="41">
      <t>トウニュウ</t>
    </rPh>
    <rPh sb="41" eb="42">
      <t>ガク</t>
    </rPh>
    <rPh sb="46" eb="48">
      <t>ブモン</t>
    </rPh>
    <rPh sb="49" eb="51">
      <t>ケンナイ</t>
    </rPh>
    <rPh sb="51" eb="54">
      <t>セイサンガク</t>
    </rPh>
    <phoneticPr fontId="4"/>
  </si>
  <si>
    <t>　除したものであり、生産原単価に相当するものである。この投入係数を部門別に計算して一覧表にしたものが投入係数表である。</t>
    <rPh sb="10" eb="12">
      <t>セイサン</t>
    </rPh>
    <rPh sb="12" eb="13">
      <t>ゲン</t>
    </rPh>
    <rPh sb="13" eb="15">
      <t>タンカ</t>
    </rPh>
    <rPh sb="16" eb="18">
      <t>ソウトウ</t>
    </rPh>
    <rPh sb="28" eb="30">
      <t>トウニュウ</t>
    </rPh>
    <rPh sb="30" eb="32">
      <t>ケイスウ</t>
    </rPh>
    <rPh sb="33" eb="35">
      <t>ブモン</t>
    </rPh>
    <rPh sb="35" eb="36">
      <t>ベツ</t>
    </rPh>
    <rPh sb="37" eb="39">
      <t>ケイサン</t>
    </rPh>
    <rPh sb="41" eb="43">
      <t>イチラン</t>
    </rPh>
    <rPh sb="43" eb="44">
      <t>ヒョウ</t>
    </rPh>
    <rPh sb="50" eb="52">
      <t>トウニュウ</t>
    </rPh>
    <rPh sb="52" eb="54">
      <t>ケイスウ</t>
    </rPh>
    <rPh sb="54" eb="55">
      <t>ヒョウ</t>
    </rPh>
    <phoneticPr fontId="4"/>
  </si>
  <si>
    <t>ある部門に対して１単位の最終需要が発生した場合、各部門の生産が究極的にどれだけ必要になるかを示す係数であり、この</t>
    <rPh sb="2" eb="4">
      <t>ブモン</t>
    </rPh>
    <rPh sb="5" eb="6">
      <t>タイ</t>
    </rPh>
    <rPh sb="9" eb="11">
      <t>タンイ</t>
    </rPh>
    <rPh sb="12" eb="14">
      <t>サイシュウ</t>
    </rPh>
    <rPh sb="14" eb="16">
      <t>ジュヨウ</t>
    </rPh>
    <rPh sb="17" eb="19">
      <t>ハッセイ</t>
    </rPh>
    <rPh sb="21" eb="23">
      <t>バアイ</t>
    </rPh>
    <rPh sb="24" eb="25">
      <t>カク</t>
    </rPh>
    <rPh sb="25" eb="27">
      <t>ブモン</t>
    </rPh>
    <rPh sb="28" eb="30">
      <t>セイサン</t>
    </rPh>
    <rPh sb="31" eb="34">
      <t>キュウキョクテキ</t>
    </rPh>
    <rPh sb="39" eb="41">
      <t>ヒツヨウ</t>
    </rPh>
    <rPh sb="46" eb="47">
      <t>シメ</t>
    </rPh>
    <rPh sb="48" eb="50">
      <t>ケイスウ</t>
    </rPh>
    <phoneticPr fontId="4"/>
  </si>
  <si>
    <t>　係数を表にしたものが逆行列係数表である。なお、簡易分析シートでは移輸出入を考慮した開放経済型逆行列係数を使用する。</t>
    <rPh sb="1" eb="2">
      <t>カカリ</t>
    </rPh>
    <rPh sb="2" eb="3">
      <t>スウ</t>
    </rPh>
    <rPh sb="4" eb="5">
      <t>ヒョウ</t>
    </rPh>
    <rPh sb="11" eb="14">
      <t>ギャクギョウレツ</t>
    </rPh>
    <rPh sb="14" eb="16">
      <t>ケイスウ</t>
    </rPh>
    <rPh sb="16" eb="17">
      <t>ヒョウ</t>
    </rPh>
    <rPh sb="24" eb="26">
      <t>カンイ</t>
    </rPh>
    <rPh sb="26" eb="28">
      <t>ブンセキ</t>
    </rPh>
    <rPh sb="33" eb="34">
      <t>イ</t>
    </rPh>
    <rPh sb="34" eb="37">
      <t>ユシュツニュウ</t>
    </rPh>
    <rPh sb="38" eb="40">
      <t>コウリョ</t>
    </rPh>
    <rPh sb="42" eb="44">
      <t>カイホウ</t>
    </rPh>
    <rPh sb="44" eb="47">
      <t>ケイザイガタ</t>
    </rPh>
    <rPh sb="47" eb="50">
      <t>ギャクギョウレツ</t>
    </rPh>
    <rPh sb="50" eb="52">
      <t>ケイスウ</t>
    </rPh>
    <rPh sb="53" eb="55">
      <t>シヨウ</t>
    </rPh>
    <phoneticPr fontId="4"/>
  </si>
  <si>
    <t>需要増加額（Ａ）から誘発される生産額の総計で、「逆行列係数（Ｌ）×需要増加額（Ａ）」で求められる。ここでは、間接効果額の</t>
    <rPh sb="0" eb="2">
      <t>ジュヨウ</t>
    </rPh>
    <rPh sb="2" eb="4">
      <t>ゾウカ</t>
    </rPh>
    <rPh sb="4" eb="5">
      <t>ガク</t>
    </rPh>
    <rPh sb="10" eb="12">
      <t>ユウハツ</t>
    </rPh>
    <rPh sb="15" eb="18">
      <t>セイサンガク</t>
    </rPh>
    <rPh sb="19" eb="21">
      <t>ソウケイ</t>
    </rPh>
    <rPh sb="24" eb="27">
      <t>ギャクギョウレツ</t>
    </rPh>
    <rPh sb="27" eb="29">
      <t>ケイスウ</t>
    </rPh>
    <rPh sb="33" eb="35">
      <t>ジュヨウ</t>
    </rPh>
    <rPh sb="35" eb="37">
      <t>ゾウカ</t>
    </rPh>
    <rPh sb="37" eb="38">
      <t>ガク</t>
    </rPh>
    <rPh sb="43" eb="44">
      <t>モト</t>
    </rPh>
    <rPh sb="54" eb="56">
      <t>カンセツ</t>
    </rPh>
    <rPh sb="56" eb="58">
      <t>コウカ</t>
    </rPh>
    <rPh sb="58" eb="59">
      <t>ガク</t>
    </rPh>
    <phoneticPr fontId="4"/>
  </si>
  <si>
    <t>　みを求めるため、「逆行列係数（Ｌ）×原材料費のうち県内需要額（Ｋ）」で求めている。なお、「逆行列係数（Ｌ）×需要増加額（Ａ）」</t>
    <rPh sb="10" eb="13">
      <t>ギャクギョウレツ</t>
    </rPh>
    <rPh sb="13" eb="15">
      <t>ケイスウ</t>
    </rPh>
    <rPh sb="19" eb="22">
      <t>ゲンザイリョウ</t>
    </rPh>
    <rPh sb="22" eb="23">
      <t>ヒ</t>
    </rPh>
    <rPh sb="26" eb="28">
      <t>ケンナイ</t>
    </rPh>
    <rPh sb="28" eb="30">
      <t>ジュヨウ</t>
    </rPh>
    <rPh sb="30" eb="31">
      <t>ガク</t>
    </rPh>
    <rPh sb="36" eb="37">
      <t>モト</t>
    </rPh>
    <rPh sb="46" eb="49">
      <t>ギャクギョウレツ</t>
    </rPh>
    <rPh sb="49" eb="51">
      <t>ケイスウ</t>
    </rPh>
    <rPh sb="55" eb="57">
      <t>ジュヨウ</t>
    </rPh>
    <rPh sb="57" eb="59">
      <t>ゾウカ</t>
    </rPh>
    <rPh sb="59" eb="60">
      <t>ガク</t>
    </rPh>
    <phoneticPr fontId="4"/>
  </si>
  <si>
    <t>　と「県内需要増加額（Ｃ）＋生産誘発額（Ｍ）」は一致する。</t>
    <rPh sb="6" eb="7">
      <t>ヨウ</t>
    </rPh>
    <rPh sb="7" eb="9">
      <t>ゾウカ</t>
    </rPh>
    <rPh sb="9" eb="10">
      <t>ガク</t>
    </rPh>
    <rPh sb="14" eb="16">
      <t>セイサン</t>
    </rPh>
    <rPh sb="16" eb="18">
      <t>ユウハツ</t>
    </rPh>
    <rPh sb="18" eb="19">
      <t>ガク</t>
    </rPh>
    <rPh sb="24" eb="26">
      <t>イッチ</t>
    </rPh>
    <phoneticPr fontId="4"/>
  </si>
  <si>
    <t>雇用者所得額のうち、消費支出額の割合で、簡易分析シートでは、総務省「家計調査」の「１世帯当たり１か月間の収入と支出</t>
    <rPh sb="0" eb="3">
      <t>コヨウシャ</t>
    </rPh>
    <rPh sb="3" eb="5">
      <t>ショトク</t>
    </rPh>
    <rPh sb="5" eb="6">
      <t>ガク</t>
    </rPh>
    <rPh sb="10" eb="12">
      <t>ショウヒ</t>
    </rPh>
    <rPh sb="12" eb="14">
      <t>シシュツ</t>
    </rPh>
    <rPh sb="14" eb="15">
      <t>ガク</t>
    </rPh>
    <rPh sb="16" eb="18">
      <t>ワリアイ</t>
    </rPh>
    <rPh sb="20" eb="22">
      <t>カンイ</t>
    </rPh>
    <rPh sb="22" eb="24">
      <t>ブンセキ</t>
    </rPh>
    <rPh sb="30" eb="33">
      <t>ソウムショウ</t>
    </rPh>
    <rPh sb="34" eb="36">
      <t>カケイ</t>
    </rPh>
    <rPh sb="36" eb="38">
      <t>チョウサ</t>
    </rPh>
    <rPh sb="42" eb="44">
      <t>セタイ</t>
    </rPh>
    <rPh sb="44" eb="45">
      <t>ア</t>
    </rPh>
    <rPh sb="49" eb="50">
      <t>ゲツ</t>
    </rPh>
    <rPh sb="50" eb="51">
      <t>カン</t>
    </rPh>
    <rPh sb="52" eb="54">
      <t>シュウニュウ</t>
    </rPh>
    <rPh sb="55" eb="57">
      <t>シシュツ</t>
    </rPh>
    <phoneticPr fontId="4"/>
  </si>
  <si>
    <t>　（総世帯のうち勤労者世帯、盛岡市、年平均）」のデータを用い、『可処分所得率（可処分所得÷実収入）×平均消費性向（消費</t>
    <rPh sb="4" eb="5">
      <t>オビ</t>
    </rPh>
    <rPh sb="8" eb="11">
      <t>キンロウシャ</t>
    </rPh>
    <rPh sb="11" eb="13">
      <t>セタイ</t>
    </rPh>
    <rPh sb="14" eb="17">
      <t>モリオカシ</t>
    </rPh>
    <rPh sb="18" eb="21">
      <t>ネンヘイキン</t>
    </rPh>
    <rPh sb="28" eb="29">
      <t>モチ</t>
    </rPh>
    <rPh sb="32" eb="35">
      <t>カショブン</t>
    </rPh>
    <rPh sb="35" eb="37">
      <t>ショトク</t>
    </rPh>
    <rPh sb="37" eb="38">
      <t>リツ</t>
    </rPh>
    <rPh sb="39" eb="42">
      <t>カショブン</t>
    </rPh>
    <rPh sb="42" eb="44">
      <t>ショトク</t>
    </rPh>
    <rPh sb="45" eb="48">
      <t>ジツシュウニュウ</t>
    </rPh>
    <rPh sb="50" eb="52">
      <t>ヘイキン</t>
    </rPh>
    <rPh sb="52" eb="54">
      <t>ショウヒ</t>
    </rPh>
    <rPh sb="54" eb="56">
      <t>セイコウ</t>
    </rPh>
    <rPh sb="57" eb="59">
      <t>ショウヒ</t>
    </rPh>
    <phoneticPr fontId="4"/>
  </si>
  <si>
    <t>　支出÷可処分所得）』（＝消費支出÷実収入）によって求めた各年の係数を例示している。</t>
    <rPh sb="5" eb="7">
      <t>ショブン</t>
    </rPh>
    <rPh sb="7" eb="9">
      <t>ショトク</t>
    </rPh>
    <rPh sb="13" eb="15">
      <t>ショウヒ</t>
    </rPh>
    <rPh sb="15" eb="17">
      <t>シシュツ</t>
    </rPh>
    <rPh sb="18" eb="21">
      <t>ジツシュウニュウ</t>
    </rPh>
    <rPh sb="26" eb="27">
      <t>モト</t>
    </rPh>
    <rPh sb="29" eb="30">
      <t>カク</t>
    </rPh>
    <rPh sb="30" eb="31">
      <t>ネン</t>
    </rPh>
    <rPh sb="32" eb="34">
      <t>ケイスウ</t>
    </rPh>
    <rPh sb="35" eb="37">
      <t>レイジ</t>
    </rPh>
    <phoneticPr fontId="4"/>
  </si>
  <si>
    <t>雇用者所得誘発額計（Ｔ）のうち、家計消費支出として発生する需要額で、「雇用者所得誘発額計（Ｔ）×消費転換係数（Ｕ）」で</t>
    <rPh sb="0" eb="3">
      <t>コヨウシャ</t>
    </rPh>
    <rPh sb="3" eb="5">
      <t>ショトク</t>
    </rPh>
    <rPh sb="5" eb="7">
      <t>ユウハツ</t>
    </rPh>
    <rPh sb="7" eb="8">
      <t>ガク</t>
    </rPh>
    <rPh sb="8" eb="9">
      <t>ケイ</t>
    </rPh>
    <rPh sb="16" eb="18">
      <t>カケイ</t>
    </rPh>
    <rPh sb="18" eb="20">
      <t>ショウヒ</t>
    </rPh>
    <rPh sb="20" eb="22">
      <t>シシュツ</t>
    </rPh>
    <rPh sb="25" eb="27">
      <t>ハッセイ</t>
    </rPh>
    <rPh sb="29" eb="31">
      <t>ジュヨウ</t>
    </rPh>
    <rPh sb="31" eb="32">
      <t>ガク</t>
    </rPh>
    <rPh sb="35" eb="38">
      <t>コヨウシャ</t>
    </rPh>
    <rPh sb="38" eb="40">
      <t>ショトク</t>
    </rPh>
    <rPh sb="40" eb="42">
      <t>ユウハツ</t>
    </rPh>
    <rPh sb="42" eb="43">
      <t>ガク</t>
    </rPh>
    <rPh sb="43" eb="44">
      <t>ケイ</t>
    </rPh>
    <rPh sb="48" eb="50">
      <t>ショウヒ</t>
    </rPh>
    <rPh sb="50" eb="52">
      <t>テンカン</t>
    </rPh>
    <rPh sb="52" eb="54">
      <t>ケイスウ</t>
    </rPh>
    <phoneticPr fontId="4"/>
  </si>
  <si>
    <t>　求められる。</t>
    <phoneticPr fontId="4"/>
  </si>
  <si>
    <t>平成25年</t>
    <rPh sb="0" eb="2">
      <t>ヘイセイ</t>
    </rPh>
    <rPh sb="4" eb="5">
      <t>ネン</t>
    </rPh>
    <phoneticPr fontId="4"/>
  </si>
  <si>
    <t>平成26年</t>
    <rPh sb="0" eb="2">
      <t>ヘイセイ</t>
    </rPh>
    <rPh sb="4" eb="5">
      <t>ネン</t>
    </rPh>
    <phoneticPr fontId="4"/>
  </si>
  <si>
    <t>平成21年</t>
  </si>
  <si>
    <t>耕種農業</t>
    <rPh sb="0" eb="1">
      <t>コウ</t>
    </rPh>
    <rPh sb="1" eb="2">
      <t>シュ</t>
    </rPh>
    <rPh sb="2" eb="4">
      <t>ノウギョウ</t>
    </rPh>
    <phoneticPr fontId="6"/>
  </si>
  <si>
    <t>畜産</t>
  </si>
  <si>
    <t>農業サービス</t>
    <rPh sb="0" eb="2">
      <t>ノウギョウ</t>
    </rPh>
    <phoneticPr fontId="6"/>
  </si>
  <si>
    <t>林業</t>
    <rPh sb="0" eb="2">
      <t>リンギョウ</t>
    </rPh>
    <phoneticPr fontId="6"/>
  </si>
  <si>
    <t>水産業</t>
    <rPh sb="0" eb="2">
      <t>スイサン</t>
    </rPh>
    <rPh sb="2" eb="3">
      <t>ギョウ</t>
    </rPh>
    <phoneticPr fontId="6"/>
  </si>
  <si>
    <t>金属鉱物</t>
    <rPh sb="0" eb="2">
      <t>キンゾク</t>
    </rPh>
    <rPh sb="2" eb="4">
      <t>コウブツ</t>
    </rPh>
    <phoneticPr fontId="6"/>
  </si>
  <si>
    <t>石炭・石油・ガス</t>
    <rPh sb="0" eb="2">
      <t>セキタン</t>
    </rPh>
    <rPh sb="3" eb="5">
      <t>セキユ</t>
    </rPh>
    <phoneticPr fontId="6"/>
  </si>
  <si>
    <t>非金属鉱物</t>
    <rPh sb="0" eb="3">
      <t>ヒキンゾク</t>
    </rPh>
    <rPh sb="3" eb="5">
      <t>コウブツ</t>
    </rPh>
    <phoneticPr fontId="6"/>
  </si>
  <si>
    <t>食肉・畜産食料品</t>
    <rPh sb="0" eb="2">
      <t>ショクニク</t>
    </rPh>
    <rPh sb="3" eb="5">
      <t>チクサン</t>
    </rPh>
    <rPh sb="5" eb="8">
      <t>ショクリョウヒン</t>
    </rPh>
    <phoneticPr fontId="6"/>
  </si>
  <si>
    <t>水産食料品</t>
    <rPh sb="0" eb="2">
      <t>スイサン</t>
    </rPh>
    <rPh sb="2" eb="5">
      <t>ショクリョウヒン</t>
    </rPh>
    <phoneticPr fontId="6"/>
  </si>
  <si>
    <t>精穀・製粉</t>
  </si>
  <si>
    <t>めん・パン・菓子類</t>
    <rPh sb="6" eb="9">
      <t>カシルイ</t>
    </rPh>
    <phoneticPr fontId="6"/>
  </si>
  <si>
    <t>その他の食料品</t>
    <rPh sb="2" eb="3">
      <t>タ</t>
    </rPh>
    <phoneticPr fontId="6"/>
  </si>
  <si>
    <t>飲料・たばこ</t>
    <rPh sb="0" eb="2">
      <t>インリョウ</t>
    </rPh>
    <phoneticPr fontId="6"/>
  </si>
  <si>
    <t>飼料・有機質肥料（別掲を除く。）</t>
    <rPh sb="0" eb="2">
      <t>シリョウ</t>
    </rPh>
    <rPh sb="3" eb="6">
      <t>ユウキシツ</t>
    </rPh>
    <rPh sb="6" eb="8">
      <t>ヒリョウ</t>
    </rPh>
    <rPh sb="9" eb="11">
      <t>ベッケイ</t>
    </rPh>
    <rPh sb="12" eb="13">
      <t>ノゾ</t>
    </rPh>
    <phoneticPr fontId="6"/>
  </si>
  <si>
    <t>繊維工業製品</t>
    <rPh sb="0" eb="2">
      <t>センイ</t>
    </rPh>
    <rPh sb="2" eb="4">
      <t>コウギョウ</t>
    </rPh>
    <rPh sb="4" eb="6">
      <t>セイヒン</t>
    </rPh>
    <phoneticPr fontId="6"/>
  </si>
  <si>
    <t>衣服・その他の繊維製品</t>
    <rPh sb="0" eb="2">
      <t>イフク</t>
    </rPh>
    <rPh sb="5" eb="6">
      <t>タ</t>
    </rPh>
    <rPh sb="7" eb="9">
      <t>センイ</t>
    </rPh>
    <rPh sb="9" eb="11">
      <t>セイヒン</t>
    </rPh>
    <phoneticPr fontId="6"/>
  </si>
  <si>
    <t>木材・木製品</t>
    <rPh sb="0" eb="2">
      <t>モクザイ</t>
    </rPh>
    <rPh sb="3" eb="6">
      <t>モクセイヒン</t>
    </rPh>
    <phoneticPr fontId="6"/>
  </si>
  <si>
    <t>家具・装備品</t>
    <rPh sb="0" eb="2">
      <t>カグ</t>
    </rPh>
    <rPh sb="3" eb="6">
      <t>ソウビヒン</t>
    </rPh>
    <phoneticPr fontId="6"/>
  </si>
  <si>
    <t>パルプ・紙・板紙・加工紙</t>
    <rPh sb="4" eb="5">
      <t>カミ</t>
    </rPh>
    <rPh sb="6" eb="8">
      <t>イタガミ</t>
    </rPh>
    <rPh sb="9" eb="11">
      <t>カコウ</t>
    </rPh>
    <rPh sb="11" eb="12">
      <t>カミ</t>
    </rPh>
    <phoneticPr fontId="6"/>
  </si>
  <si>
    <t>紙加工品</t>
    <rPh sb="1" eb="4">
      <t>カコウヒン</t>
    </rPh>
    <phoneticPr fontId="6"/>
  </si>
  <si>
    <t>印刷・製版・製本</t>
    <rPh sb="0" eb="2">
      <t>インサツ</t>
    </rPh>
    <rPh sb="3" eb="5">
      <t>セイハン</t>
    </rPh>
    <phoneticPr fontId="6"/>
  </si>
  <si>
    <t>化学肥料</t>
    <rPh sb="0" eb="2">
      <t>カガク</t>
    </rPh>
    <rPh sb="2" eb="4">
      <t>ヒリョウ</t>
    </rPh>
    <phoneticPr fontId="6"/>
  </si>
  <si>
    <t>無機化学工業製品</t>
    <rPh sb="0" eb="2">
      <t>ムキ</t>
    </rPh>
    <rPh sb="2" eb="4">
      <t>カガク</t>
    </rPh>
    <rPh sb="4" eb="6">
      <t>コウギョウ</t>
    </rPh>
    <rPh sb="6" eb="8">
      <t>セイヒン</t>
    </rPh>
    <phoneticPr fontId="6"/>
  </si>
  <si>
    <t>有機化学工業製品</t>
    <rPh sb="0" eb="2">
      <t>ユウキ</t>
    </rPh>
    <rPh sb="2" eb="4">
      <t>カガク</t>
    </rPh>
    <rPh sb="4" eb="6">
      <t>コウギョウ</t>
    </rPh>
    <rPh sb="6" eb="8">
      <t>セイヒン</t>
    </rPh>
    <phoneticPr fontId="6"/>
  </si>
  <si>
    <t>合成樹脂・化学繊維</t>
    <rPh sb="0" eb="2">
      <t>ゴウセイ</t>
    </rPh>
    <rPh sb="2" eb="4">
      <t>ジュシ</t>
    </rPh>
    <rPh sb="5" eb="7">
      <t>カガク</t>
    </rPh>
    <rPh sb="7" eb="9">
      <t>センイ</t>
    </rPh>
    <phoneticPr fontId="6"/>
  </si>
  <si>
    <t>医薬品</t>
    <rPh sb="0" eb="3">
      <t>イヤクヒン</t>
    </rPh>
    <phoneticPr fontId="6"/>
  </si>
  <si>
    <t>化学最終製品（医薬品を除く。）</t>
    <rPh sb="0" eb="2">
      <t>カガク</t>
    </rPh>
    <rPh sb="2" eb="4">
      <t>サイシュウ</t>
    </rPh>
    <rPh sb="4" eb="6">
      <t>セイヒン</t>
    </rPh>
    <rPh sb="7" eb="10">
      <t>イヤクヒン</t>
    </rPh>
    <rPh sb="11" eb="12">
      <t>ノゾ</t>
    </rPh>
    <phoneticPr fontId="6"/>
  </si>
  <si>
    <t>石油・石炭製品</t>
    <rPh sb="0" eb="2">
      <t>セキユ</t>
    </rPh>
    <rPh sb="3" eb="5">
      <t>セキタン</t>
    </rPh>
    <rPh sb="5" eb="7">
      <t>セイヒン</t>
    </rPh>
    <phoneticPr fontId="6"/>
  </si>
  <si>
    <t>プラスチック製品</t>
    <rPh sb="6" eb="8">
      <t>セイヒン</t>
    </rPh>
    <phoneticPr fontId="6"/>
  </si>
  <si>
    <t>ゴム製品</t>
    <rPh sb="2" eb="4">
      <t>セイヒン</t>
    </rPh>
    <phoneticPr fontId="6"/>
  </si>
  <si>
    <t>なめし革・毛皮・同製品</t>
    <rPh sb="3" eb="4">
      <t>カワ</t>
    </rPh>
    <rPh sb="5" eb="7">
      <t>ケガワ</t>
    </rPh>
    <rPh sb="8" eb="9">
      <t>ドウ</t>
    </rPh>
    <rPh sb="9" eb="11">
      <t>セイヒン</t>
    </rPh>
    <phoneticPr fontId="6"/>
  </si>
  <si>
    <t>ガラス・ガラス製品</t>
    <rPh sb="7" eb="9">
      <t>セイヒン</t>
    </rPh>
    <phoneticPr fontId="6"/>
  </si>
  <si>
    <t>セメント・セメント製品</t>
    <rPh sb="9" eb="11">
      <t>セイヒン</t>
    </rPh>
    <phoneticPr fontId="6"/>
  </si>
  <si>
    <t>陶磁器・その他の窯業・土石製品</t>
    <rPh sb="0" eb="3">
      <t>トウジキ</t>
    </rPh>
    <rPh sb="6" eb="7">
      <t>タ</t>
    </rPh>
    <rPh sb="8" eb="10">
      <t>ヨウギョウ</t>
    </rPh>
    <rPh sb="11" eb="13">
      <t>ドセキ</t>
    </rPh>
    <rPh sb="13" eb="15">
      <t>セイヒン</t>
    </rPh>
    <phoneticPr fontId="6"/>
  </si>
  <si>
    <t>銑鉄・粗鋼</t>
    <rPh sb="0" eb="2">
      <t>センテツ</t>
    </rPh>
    <rPh sb="3" eb="5">
      <t>ソコウ</t>
    </rPh>
    <phoneticPr fontId="6"/>
  </si>
  <si>
    <t>鉄屑</t>
    <rPh sb="0" eb="1">
      <t>テツ</t>
    </rPh>
    <rPh sb="1" eb="2">
      <t>クズ</t>
    </rPh>
    <phoneticPr fontId="6"/>
  </si>
  <si>
    <t>鋼材</t>
    <rPh sb="0" eb="2">
      <t>コウザイ</t>
    </rPh>
    <phoneticPr fontId="6"/>
  </si>
  <si>
    <t>鋳鍛造品・その他の鉄鋼製品</t>
    <rPh sb="1" eb="3">
      <t>タンゾウ</t>
    </rPh>
    <rPh sb="3" eb="4">
      <t>シナ</t>
    </rPh>
    <rPh sb="7" eb="8">
      <t>タ</t>
    </rPh>
    <rPh sb="9" eb="11">
      <t>テッコウ</t>
    </rPh>
    <rPh sb="11" eb="13">
      <t>セイヒン</t>
    </rPh>
    <phoneticPr fontId="6"/>
  </si>
  <si>
    <t>非鉄金属精錬・精製</t>
    <rPh sb="0" eb="2">
      <t>ヒテツ</t>
    </rPh>
    <rPh sb="2" eb="4">
      <t>キンゾク</t>
    </rPh>
    <rPh sb="4" eb="6">
      <t>セイレン</t>
    </rPh>
    <rPh sb="7" eb="9">
      <t>セイセイ</t>
    </rPh>
    <phoneticPr fontId="6"/>
  </si>
  <si>
    <t>非鉄金属屑</t>
    <rPh sb="0" eb="2">
      <t>ヒテツ</t>
    </rPh>
    <rPh sb="2" eb="4">
      <t>キンゾク</t>
    </rPh>
    <rPh sb="4" eb="5">
      <t>クズ</t>
    </rPh>
    <phoneticPr fontId="6"/>
  </si>
  <si>
    <t>非鉄金属加工製品</t>
    <rPh sb="0" eb="2">
      <t>ヒテツ</t>
    </rPh>
    <rPh sb="2" eb="4">
      <t>キンゾク</t>
    </rPh>
    <rPh sb="4" eb="6">
      <t>カコウ</t>
    </rPh>
    <rPh sb="6" eb="8">
      <t>セイヒン</t>
    </rPh>
    <phoneticPr fontId="6"/>
  </si>
  <si>
    <t>建設・建築用金属製品</t>
    <rPh sb="0" eb="2">
      <t>ケンセツ</t>
    </rPh>
    <rPh sb="3" eb="5">
      <t>ケンチク</t>
    </rPh>
    <rPh sb="5" eb="6">
      <t>ヨウ</t>
    </rPh>
    <rPh sb="6" eb="8">
      <t>キンゾク</t>
    </rPh>
    <rPh sb="8" eb="10">
      <t>セイヒン</t>
    </rPh>
    <phoneticPr fontId="6"/>
  </si>
  <si>
    <t>その他の金属製品</t>
    <rPh sb="2" eb="3">
      <t>タ</t>
    </rPh>
    <rPh sb="4" eb="6">
      <t>キンゾク</t>
    </rPh>
    <rPh sb="6" eb="8">
      <t>セイヒン</t>
    </rPh>
    <phoneticPr fontId="6"/>
  </si>
  <si>
    <t>はん用機械</t>
    <rPh sb="2" eb="3">
      <t>ヨウ</t>
    </rPh>
    <rPh sb="3" eb="5">
      <t>キカイ</t>
    </rPh>
    <phoneticPr fontId="6"/>
  </si>
  <si>
    <t>生産用機械</t>
    <rPh sb="0" eb="2">
      <t>セイサン</t>
    </rPh>
    <rPh sb="2" eb="3">
      <t>ヨウ</t>
    </rPh>
    <rPh sb="3" eb="5">
      <t>キカイ</t>
    </rPh>
    <phoneticPr fontId="6"/>
  </si>
  <si>
    <t>業務用機械</t>
    <rPh sb="0" eb="2">
      <t>ギョウム</t>
    </rPh>
    <rPh sb="2" eb="3">
      <t>ヨウ</t>
    </rPh>
    <rPh sb="3" eb="5">
      <t>キカイ</t>
    </rPh>
    <phoneticPr fontId="6"/>
  </si>
  <si>
    <t>電子デバイス</t>
    <rPh sb="0" eb="2">
      <t>デンシ</t>
    </rPh>
    <phoneticPr fontId="6"/>
  </si>
  <si>
    <t>その他の電子部品</t>
    <rPh sb="2" eb="3">
      <t>タ</t>
    </rPh>
    <rPh sb="4" eb="6">
      <t>デンシ</t>
    </rPh>
    <rPh sb="6" eb="8">
      <t>ブヒン</t>
    </rPh>
    <phoneticPr fontId="6"/>
  </si>
  <si>
    <t>産業用電気機械</t>
    <rPh sb="0" eb="2">
      <t>サンギョウ</t>
    </rPh>
    <rPh sb="2" eb="3">
      <t>ヨウ</t>
    </rPh>
    <rPh sb="3" eb="5">
      <t>デンキ</t>
    </rPh>
    <rPh sb="5" eb="7">
      <t>キカイ</t>
    </rPh>
    <phoneticPr fontId="6"/>
  </si>
  <si>
    <t>民生用電気機器</t>
  </si>
  <si>
    <t>電子応用装置・電気計測器</t>
    <rPh sb="0" eb="2">
      <t>デンシ</t>
    </rPh>
    <rPh sb="2" eb="4">
      <t>オウヨウ</t>
    </rPh>
    <rPh sb="4" eb="6">
      <t>ソウチ</t>
    </rPh>
    <rPh sb="7" eb="9">
      <t>デンキ</t>
    </rPh>
    <rPh sb="9" eb="12">
      <t>ケイソクキ</t>
    </rPh>
    <phoneticPr fontId="6"/>
  </si>
  <si>
    <t>その他の電気機械</t>
    <rPh sb="2" eb="3">
      <t>タ</t>
    </rPh>
    <rPh sb="4" eb="6">
      <t>デンキ</t>
    </rPh>
    <rPh sb="6" eb="8">
      <t>キカイ</t>
    </rPh>
    <phoneticPr fontId="6"/>
  </si>
  <si>
    <t>通信機械・同関連機器</t>
    <rPh sb="0" eb="2">
      <t>ツウシン</t>
    </rPh>
    <rPh sb="2" eb="4">
      <t>キカイ</t>
    </rPh>
    <rPh sb="5" eb="6">
      <t>ドウ</t>
    </rPh>
    <rPh sb="6" eb="8">
      <t>カンレン</t>
    </rPh>
    <rPh sb="8" eb="10">
      <t>キキ</t>
    </rPh>
    <phoneticPr fontId="6"/>
  </si>
  <si>
    <t>電子計算機・同附属装置</t>
    <rPh sb="0" eb="2">
      <t>デンシ</t>
    </rPh>
    <rPh sb="2" eb="4">
      <t>ケイサン</t>
    </rPh>
    <rPh sb="6" eb="7">
      <t>ドウ</t>
    </rPh>
    <rPh sb="7" eb="9">
      <t>フゾク</t>
    </rPh>
    <rPh sb="9" eb="11">
      <t>ソウチ</t>
    </rPh>
    <phoneticPr fontId="6"/>
  </si>
  <si>
    <t>自動車</t>
    <rPh sb="0" eb="3">
      <t>ジドウシャ</t>
    </rPh>
    <phoneticPr fontId="6"/>
  </si>
  <si>
    <t>船舶・同修理</t>
    <rPh sb="0" eb="2">
      <t>センパク</t>
    </rPh>
    <rPh sb="3" eb="4">
      <t>ドウ</t>
    </rPh>
    <rPh sb="4" eb="6">
      <t>シュウリ</t>
    </rPh>
    <phoneticPr fontId="6"/>
  </si>
  <si>
    <t>その他の輸送機械・同修理</t>
    <rPh sb="2" eb="3">
      <t>タ</t>
    </rPh>
    <rPh sb="4" eb="6">
      <t>ユソウ</t>
    </rPh>
    <rPh sb="6" eb="8">
      <t>キカイ</t>
    </rPh>
    <rPh sb="9" eb="10">
      <t>ドウ</t>
    </rPh>
    <rPh sb="10" eb="12">
      <t>シュウリ</t>
    </rPh>
    <phoneticPr fontId="6"/>
  </si>
  <si>
    <t>その他の製造工業製品</t>
    <rPh sb="2" eb="3">
      <t>タ</t>
    </rPh>
    <rPh sb="4" eb="6">
      <t>セイゾウ</t>
    </rPh>
    <rPh sb="6" eb="8">
      <t>コウギョウ</t>
    </rPh>
    <phoneticPr fontId="6"/>
  </si>
  <si>
    <t>建築</t>
    <rPh sb="0" eb="2">
      <t>ケンチク</t>
    </rPh>
    <phoneticPr fontId="6"/>
  </si>
  <si>
    <t>建設補修</t>
  </si>
  <si>
    <t>土木</t>
  </si>
  <si>
    <t>電力</t>
    <rPh sb="0" eb="2">
      <t>デンリョク</t>
    </rPh>
    <phoneticPr fontId="6"/>
  </si>
  <si>
    <t>ガス・熱供給</t>
    <rPh sb="3" eb="4">
      <t>ネツ</t>
    </rPh>
    <rPh sb="4" eb="6">
      <t>キョウキュウ</t>
    </rPh>
    <phoneticPr fontId="6"/>
  </si>
  <si>
    <t>水道</t>
    <rPh sb="0" eb="2">
      <t>スイドウ</t>
    </rPh>
    <phoneticPr fontId="6"/>
  </si>
  <si>
    <t>廃棄物処理</t>
    <rPh sb="0" eb="3">
      <t>ハイキブツ</t>
    </rPh>
    <rPh sb="3" eb="5">
      <t>ショリ</t>
    </rPh>
    <phoneticPr fontId="6"/>
  </si>
  <si>
    <t>卸売</t>
    <rPh sb="0" eb="1">
      <t>オロシ</t>
    </rPh>
    <rPh sb="1" eb="2">
      <t>ウ</t>
    </rPh>
    <phoneticPr fontId="6"/>
  </si>
  <si>
    <t>小売</t>
  </si>
  <si>
    <t>金融・保険</t>
    <rPh sb="0" eb="2">
      <t>キンユウ</t>
    </rPh>
    <rPh sb="3" eb="5">
      <t>ホケン</t>
    </rPh>
    <phoneticPr fontId="6"/>
  </si>
  <si>
    <t>不動産仲介及び賃借</t>
    <rPh sb="0" eb="3">
      <t>フドウサン</t>
    </rPh>
    <rPh sb="3" eb="5">
      <t>チュウカイ</t>
    </rPh>
    <rPh sb="5" eb="6">
      <t>オヨ</t>
    </rPh>
    <rPh sb="7" eb="9">
      <t>チンシャク</t>
    </rPh>
    <phoneticPr fontId="6"/>
  </si>
  <si>
    <t>住宅賃貸料</t>
  </si>
  <si>
    <t>住宅賃貸料（帰属家賃）</t>
  </si>
  <si>
    <t>鉄道輸送</t>
    <rPh sb="0" eb="2">
      <t>テツドウ</t>
    </rPh>
    <rPh sb="2" eb="4">
      <t>ユソウ</t>
    </rPh>
    <phoneticPr fontId="6"/>
  </si>
  <si>
    <t>道路輸送（自家輸送を除く。）</t>
    <rPh sb="0" eb="2">
      <t>ドウロ</t>
    </rPh>
    <rPh sb="5" eb="7">
      <t>ジカ</t>
    </rPh>
    <rPh sb="7" eb="9">
      <t>ユソウ</t>
    </rPh>
    <rPh sb="10" eb="11">
      <t>ノゾ</t>
    </rPh>
    <phoneticPr fontId="6"/>
  </si>
  <si>
    <t>自家輸送</t>
    <rPh sb="0" eb="2">
      <t>ジカ</t>
    </rPh>
    <rPh sb="2" eb="4">
      <t>ユソウ</t>
    </rPh>
    <phoneticPr fontId="6"/>
  </si>
  <si>
    <t>水運</t>
    <rPh sb="0" eb="2">
      <t>スイウン</t>
    </rPh>
    <phoneticPr fontId="6"/>
  </si>
  <si>
    <t>航空輸送</t>
    <rPh sb="0" eb="2">
      <t>コウクウ</t>
    </rPh>
    <rPh sb="2" eb="4">
      <t>ユソウ</t>
    </rPh>
    <phoneticPr fontId="6"/>
  </si>
  <si>
    <t>貨物利用運送</t>
    <rPh sb="0" eb="2">
      <t>カモツ</t>
    </rPh>
    <phoneticPr fontId="6"/>
  </si>
  <si>
    <t>倉庫</t>
  </si>
  <si>
    <t>運輸附帯サービス</t>
    <rPh sb="0" eb="2">
      <t>ウンユ</t>
    </rPh>
    <rPh sb="2" eb="4">
      <t>フタイ</t>
    </rPh>
    <phoneticPr fontId="6"/>
  </si>
  <si>
    <t>郵便・信書便</t>
  </si>
  <si>
    <t>通信</t>
    <rPh sb="0" eb="2">
      <t>ツウシン</t>
    </rPh>
    <phoneticPr fontId="6"/>
  </si>
  <si>
    <t>放送</t>
    <rPh sb="0" eb="2">
      <t>ホウソウ</t>
    </rPh>
    <phoneticPr fontId="6"/>
  </si>
  <si>
    <t>情報サービス</t>
    <rPh sb="0" eb="2">
      <t>ジョウホウ</t>
    </rPh>
    <phoneticPr fontId="6"/>
  </si>
  <si>
    <t>公務</t>
    <rPh sb="0" eb="2">
      <t>コウム</t>
    </rPh>
    <phoneticPr fontId="6"/>
  </si>
  <si>
    <t>教育</t>
    <rPh sb="0" eb="2">
      <t>キョウイク</t>
    </rPh>
    <phoneticPr fontId="6"/>
  </si>
  <si>
    <t>研究</t>
    <rPh sb="0" eb="2">
      <t>ケンキュウ</t>
    </rPh>
    <phoneticPr fontId="6"/>
  </si>
  <si>
    <t>医療・保健衛生</t>
    <rPh sb="0" eb="2">
      <t>イリョウ</t>
    </rPh>
    <rPh sb="3" eb="5">
      <t>ホケン</t>
    </rPh>
    <rPh sb="5" eb="7">
      <t>エイセイ</t>
    </rPh>
    <phoneticPr fontId="6"/>
  </si>
  <si>
    <t>社会保険・社会福祉</t>
    <rPh sb="0" eb="2">
      <t>シャカイ</t>
    </rPh>
    <rPh sb="2" eb="4">
      <t>ホケン</t>
    </rPh>
    <rPh sb="5" eb="7">
      <t>シャカイ</t>
    </rPh>
    <rPh sb="7" eb="9">
      <t>フクシ</t>
    </rPh>
    <phoneticPr fontId="6"/>
  </si>
  <si>
    <t>介護</t>
    <rPh sb="0" eb="2">
      <t>カイゴ</t>
    </rPh>
    <phoneticPr fontId="6"/>
  </si>
  <si>
    <t>その他の非営利団体サービス</t>
    <rPh sb="2" eb="3">
      <t>タ</t>
    </rPh>
    <rPh sb="4" eb="7">
      <t>ヒエイリ</t>
    </rPh>
    <rPh sb="7" eb="9">
      <t>ダンタイ</t>
    </rPh>
    <phoneticPr fontId="6"/>
  </si>
  <si>
    <t>物品賃借サービス</t>
    <rPh sb="0" eb="2">
      <t>ブッピン</t>
    </rPh>
    <rPh sb="2" eb="4">
      <t>チンシャク</t>
    </rPh>
    <phoneticPr fontId="6"/>
  </si>
  <si>
    <t>広告</t>
    <rPh sb="0" eb="2">
      <t>コウコク</t>
    </rPh>
    <phoneticPr fontId="6"/>
  </si>
  <si>
    <t>自動車整備・機械修理</t>
    <rPh sb="0" eb="3">
      <t>ジドウシャ</t>
    </rPh>
    <rPh sb="3" eb="5">
      <t>セイビ</t>
    </rPh>
    <rPh sb="6" eb="8">
      <t>キカイ</t>
    </rPh>
    <rPh sb="8" eb="10">
      <t>シュウリ</t>
    </rPh>
    <phoneticPr fontId="6"/>
  </si>
  <si>
    <t>その他の対事業所サービス</t>
    <rPh sb="2" eb="3">
      <t>タ</t>
    </rPh>
    <rPh sb="4" eb="5">
      <t>タイ</t>
    </rPh>
    <rPh sb="5" eb="8">
      <t>ジギョウショ</t>
    </rPh>
    <phoneticPr fontId="6"/>
  </si>
  <si>
    <t>宿泊業</t>
    <rPh sb="0" eb="2">
      <t>シュクハク</t>
    </rPh>
    <rPh sb="2" eb="3">
      <t>ギョウ</t>
    </rPh>
    <phoneticPr fontId="6"/>
  </si>
  <si>
    <t>飲食サービス</t>
  </si>
  <si>
    <t>洗濯・理容・美容・浴場業</t>
    <rPh sb="0" eb="2">
      <t>センタク</t>
    </rPh>
    <rPh sb="3" eb="5">
      <t>リヨウ</t>
    </rPh>
    <rPh sb="6" eb="8">
      <t>ビヨウ</t>
    </rPh>
    <rPh sb="9" eb="11">
      <t>ヨクジョウ</t>
    </rPh>
    <rPh sb="11" eb="12">
      <t>ギョウ</t>
    </rPh>
    <phoneticPr fontId="6"/>
  </si>
  <si>
    <t>娯楽サービス</t>
    <rPh sb="0" eb="2">
      <t>ゴラク</t>
    </rPh>
    <phoneticPr fontId="6"/>
  </si>
  <si>
    <t>その他の対個人サービス</t>
    <rPh sb="2" eb="3">
      <t>タ</t>
    </rPh>
    <phoneticPr fontId="6"/>
  </si>
  <si>
    <t>事務用品</t>
  </si>
  <si>
    <t>分類不明</t>
  </si>
  <si>
    <t>１０３部門（統合中分類）</t>
    <rPh sb="3" eb="5">
      <t>ブモン</t>
    </rPh>
    <rPh sb="6" eb="8">
      <t>トウゴウ</t>
    </rPh>
    <rPh sb="8" eb="11">
      <t>チュウブンルイ</t>
    </rPh>
    <phoneticPr fontId="58"/>
  </si>
  <si>
    <t>115</t>
  </si>
  <si>
    <t>116</t>
  </si>
  <si>
    <t>117</t>
  </si>
  <si>
    <t>118</t>
  </si>
  <si>
    <t>119</t>
  </si>
  <si>
    <t>（単位：千円）</t>
    <rPh sb="1" eb="3">
      <t>タンイ</t>
    </rPh>
    <rPh sb="4" eb="6">
      <t>センエン</t>
    </rPh>
    <phoneticPr fontId="58"/>
  </si>
  <si>
    <t>耕種農業</t>
    <rPh sb="0" eb="1">
      <t>コウ</t>
    </rPh>
    <rPh sb="1" eb="2">
      <t>シュ</t>
    </rPh>
    <rPh sb="2" eb="4">
      <t>ノウギョウ</t>
    </rPh>
    <phoneticPr fontId="59"/>
  </si>
  <si>
    <t>農業サービス</t>
    <rPh sb="0" eb="2">
      <t>ノウギョウ</t>
    </rPh>
    <phoneticPr fontId="59"/>
  </si>
  <si>
    <t>林業</t>
    <rPh sb="0" eb="2">
      <t>リンギョウ</t>
    </rPh>
    <phoneticPr fontId="59"/>
  </si>
  <si>
    <t>水産業</t>
    <rPh sb="0" eb="2">
      <t>スイサン</t>
    </rPh>
    <rPh sb="2" eb="3">
      <t>ギョウ</t>
    </rPh>
    <phoneticPr fontId="59"/>
  </si>
  <si>
    <t>金属鉱物</t>
    <rPh sb="0" eb="2">
      <t>キンゾク</t>
    </rPh>
    <rPh sb="2" eb="4">
      <t>コウブツ</t>
    </rPh>
    <phoneticPr fontId="59"/>
  </si>
  <si>
    <t>石炭・石油・ガス</t>
    <rPh sb="0" eb="2">
      <t>セキタン</t>
    </rPh>
    <rPh sb="3" eb="5">
      <t>セキユ</t>
    </rPh>
    <phoneticPr fontId="59"/>
  </si>
  <si>
    <t>非金属鉱物</t>
    <rPh sb="0" eb="3">
      <t>ヒキンゾク</t>
    </rPh>
    <rPh sb="3" eb="5">
      <t>コウブツ</t>
    </rPh>
    <phoneticPr fontId="59"/>
  </si>
  <si>
    <t>食肉・畜産食料品</t>
    <rPh sb="0" eb="2">
      <t>ショクニク</t>
    </rPh>
    <rPh sb="3" eb="5">
      <t>チクサン</t>
    </rPh>
    <rPh sb="5" eb="8">
      <t>ショクリョウヒン</t>
    </rPh>
    <phoneticPr fontId="59"/>
  </si>
  <si>
    <t>水産食料品</t>
    <rPh sb="0" eb="2">
      <t>スイサン</t>
    </rPh>
    <rPh sb="2" eb="5">
      <t>ショクリョウヒン</t>
    </rPh>
    <phoneticPr fontId="59"/>
  </si>
  <si>
    <t>めん・パン・菓子類</t>
    <rPh sb="6" eb="9">
      <t>カシルイ</t>
    </rPh>
    <phoneticPr fontId="59"/>
  </si>
  <si>
    <t>その他の食料品</t>
    <rPh sb="2" eb="3">
      <t>タ</t>
    </rPh>
    <phoneticPr fontId="59"/>
  </si>
  <si>
    <t>飲料・たばこ</t>
    <rPh sb="0" eb="2">
      <t>インリョウ</t>
    </rPh>
    <phoneticPr fontId="59"/>
  </si>
  <si>
    <t>飼料・有機質肥料（別掲を除く。）</t>
    <rPh sb="0" eb="2">
      <t>シリョウ</t>
    </rPh>
    <rPh sb="3" eb="6">
      <t>ユウキシツ</t>
    </rPh>
    <rPh sb="6" eb="8">
      <t>ヒリョウ</t>
    </rPh>
    <rPh sb="9" eb="11">
      <t>ベッケイ</t>
    </rPh>
    <rPh sb="12" eb="13">
      <t>ノゾ</t>
    </rPh>
    <phoneticPr fontId="59"/>
  </si>
  <si>
    <t>繊維工業製品</t>
    <rPh sb="0" eb="2">
      <t>センイ</t>
    </rPh>
    <rPh sb="2" eb="4">
      <t>コウギョウ</t>
    </rPh>
    <rPh sb="4" eb="6">
      <t>セイヒン</t>
    </rPh>
    <phoneticPr fontId="59"/>
  </si>
  <si>
    <t>衣服・その他の繊維製品</t>
    <rPh sb="0" eb="2">
      <t>イフク</t>
    </rPh>
    <rPh sb="5" eb="6">
      <t>タ</t>
    </rPh>
    <rPh sb="7" eb="9">
      <t>センイ</t>
    </rPh>
    <rPh sb="9" eb="11">
      <t>セイヒン</t>
    </rPh>
    <phoneticPr fontId="59"/>
  </si>
  <si>
    <t>木材・木製品</t>
    <rPh sb="0" eb="2">
      <t>モクザイ</t>
    </rPh>
    <rPh sb="3" eb="6">
      <t>モクセイヒン</t>
    </rPh>
    <phoneticPr fontId="59"/>
  </si>
  <si>
    <t>家具・装備品</t>
    <rPh sb="0" eb="2">
      <t>カグ</t>
    </rPh>
    <rPh sb="3" eb="6">
      <t>ソウビヒン</t>
    </rPh>
    <phoneticPr fontId="59"/>
  </si>
  <si>
    <t>パルプ・紙・板紙・加工紙</t>
    <rPh sb="4" eb="5">
      <t>カミ</t>
    </rPh>
    <rPh sb="6" eb="8">
      <t>イタガミ</t>
    </rPh>
    <rPh sb="9" eb="11">
      <t>カコウ</t>
    </rPh>
    <rPh sb="11" eb="12">
      <t>カミ</t>
    </rPh>
    <phoneticPr fontId="59"/>
  </si>
  <si>
    <t>紙加工品</t>
    <rPh sb="1" eb="4">
      <t>カコウヒン</t>
    </rPh>
    <phoneticPr fontId="59"/>
  </si>
  <si>
    <t>印刷・製版・製本</t>
    <rPh sb="0" eb="2">
      <t>インサツ</t>
    </rPh>
    <rPh sb="3" eb="5">
      <t>セイハン</t>
    </rPh>
    <phoneticPr fontId="59"/>
  </si>
  <si>
    <t>化学肥料</t>
    <rPh sb="0" eb="2">
      <t>カガク</t>
    </rPh>
    <rPh sb="2" eb="4">
      <t>ヒリョウ</t>
    </rPh>
    <phoneticPr fontId="59"/>
  </si>
  <si>
    <t>無機化学工業製品</t>
    <rPh sb="0" eb="2">
      <t>ムキ</t>
    </rPh>
    <rPh sb="2" eb="4">
      <t>カガク</t>
    </rPh>
    <rPh sb="4" eb="6">
      <t>コウギョウ</t>
    </rPh>
    <rPh sb="6" eb="8">
      <t>セイヒン</t>
    </rPh>
    <phoneticPr fontId="59"/>
  </si>
  <si>
    <t>有機化学工業製品</t>
    <rPh sb="0" eb="2">
      <t>ユウキ</t>
    </rPh>
    <rPh sb="2" eb="4">
      <t>カガク</t>
    </rPh>
    <rPh sb="4" eb="6">
      <t>コウギョウ</t>
    </rPh>
    <rPh sb="6" eb="8">
      <t>セイヒン</t>
    </rPh>
    <phoneticPr fontId="59"/>
  </si>
  <si>
    <t>合成樹脂・化学繊維</t>
    <rPh sb="0" eb="2">
      <t>ゴウセイ</t>
    </rPh>
    <rPh sb="2" eb="4">
      <t>ジュシ</t>
    </rPh>
    <rPh sb="5" eb="7">
      <t>カガク</t>
    </rPh>
    <rPh sb="7" eb="9">
      <t>センイ</t>
    </rPh>
    <phoneticPr fontId="59"/>
  </si>
  <si>
    <t>医薬品</t>
    <rPh sb="0" eb="3">
      <t>イヤクヒン</t>
    </rPh>
    <phoneticPr fontId="59"/>
  </si>
  <si>
    <t>化学最終製品（医薬品を除く。）</t>
    <rPh sb="0" eb="2">
      <t>カガク</t>
    </rPh>
    <rPh sb="2" eb="4">
      <t>サイシュウ</t>
    </rPh>
    <rPh sb="4" eb="6">
      <t>セイヒン</t>
    </rPh>
    <rPh sb="7" eb="10">
      <t>イヤクヒン</t>
    </rPh>
    <rPh sb="11" eb="12">
      <t>ノゾ</t>
    </rPh>
    <phoneticPr fontId="59"/>
  </si>
  <si>
    <t>石油・石炭製品</t>
    <rPh sb="0" eb="2">
      <t>セキユ</t>
    </rPh>
    <rPh sb="3" eb="5">
      <t>セキタン</t>
    </rPh>
    <rPh sb="5" eb="7">
      <t>セイヒン</t>
    </rPh>
    <phoneticPr fontId="59"/>
  </si>
  <si>
    <t>プラスチック製品</t>
    <rPh sb="6" eb="8">
      <t>セイヒン</t>
    </rPh>
    <phoneticPr fontId="59"/>
  </si>
  <si>
    <t>ゴム製品</t>
    <rPh sb="2" eb="4">
      <t>セイヒン</t>
    </rPh>
    <phoneticPr fontId="59"/>
  </si>
  <si>
    <t>なめし革・毛皮・同製品</t>
    <rPh sb="3" eb="4">
      <t>カワ</t>
    </rPh>
    <rPh sb="5" eb="7">
      <t>ケガワ</t>
    </rPh>
    <rPh sb="8" eb="9">
      <t>ドウ</t>
    </rPh>
    <rPh sb="9" eb="11">
      <t>セイヒン</t>
    </rPh>
    <phoneticPr fontId="59"/>
  </si>
  <si>
    <t>ガラス・ガラス製品</t>
    <rPh sb="7" eb="9">
      <t>セイヒン</t>
    </rPh>
    <phoneticPr fontId="59"/>
  </si>
  <si>
    <t>セメント・セメント製品</t>
    <rPh sb="9" eb="11">
      <t>セイヒン</t>
    </rPh>
    <phoneticPr fontId="59"/>
  </si>
  <si>
    <t>陶磁器・その他の窯業・土石製品</t>
    <rPh sb="0" eb="3">
      <t>トウジキ</t>
    </rPh>
    <rPh sb="6" eb="7">
      <t>タ</t>
    </rPh>
    <rPh sb="8" eb="10">
      <t>ヨウギョウ</t>
    </rPh>
    <rPh sb="11" eb="13">
      <t>ドセキ</t>
    </rPh>
    <rPh sb="13" eb="15">
      <t>セイヒン</t>
    </rPh>
    <phoneticPr fontId="59"/>
  </si>
  <si>
    <t>銑鉄・粗鋼</t>
    <rPh sb="0" eb="2">
      <t>センテツ</t>
    </rPh>
    <rPh sb="3" eb="5">
      <t>ソコウ</t>
    </rPh>
    <phoneticPr fontId="59"/>
  </si>
  <si>
    <t>鉄屑</t>
    <rPh sb="0" eb="1">
      <t>テツ</t>
    </rPh>
    <rPh sb="1" eb="2">
      <t>クズ</t>
    </rPh>
    <phoneticPr fontId="59"/>
  </si>
  <si>
    <t>鋼材</t>
    <rPh sb="0" eb="2">
      <t>コウザイ</t>
    </rPh>
    <phoneticPr fontId="59"/>
  </si>
  <si>
    <t>鋳鍛造品・その他の鉄鋼製品</t>
    <rPh sb="1" eb="3">
      <t>タンゾウ</t>
    </rPh>
    <rPh sb="3" eb="4">
      <t>シナ</t>
    </rPh>
    <rPh sb="7" eb="8">
      <t>タ</t>
    </rPh>
    <rPh sb="9" eb="11">
      <t>テッコウ</t>
    </rPh>
    <rPh sb="11" eb="13">
      <t>セイヒン</t>
    </rPh>
    <phoneticPr fontId="59"/>
  </si>
  <si>
    <t>非鉄金属精錬・精製</t>
    <rPh sb="0" eb="2">
      <t>ヒテツ</t>
    </rPh>
    <rPh sb="2" eb="4">
      <t>キンゾク</t>
    </rPh>
    <rPh sb="4" eb="6">
      <t>セイレン</t>
    </rPh>
    <rPh sb="7" eb="9">
      <t>セイセイ</t>
    </rPh>
    <phoneticPr fontId="59"/>
  </si>
  <si>
    <t>非鉄金属屑</t>
    <rPh sb="0" eb="2">
      <t>ヒテツ</t>
    </rPh>
    <rPh sb="2" eb="4">
      <t>キンゾク</t>
    </rPh>
    <rPh sb="4" eb="5">
      <t>クズ</t>
    </rPh>
    <phoneticPr fontId="59"/>
  </si>
  <si>
    <t>非鉄金属加工製品</t>
    <rPh sb="0" eb="2">
      <t>ヒテツ</t>
    </rPh>
    <rPh sb="2" eb="4">
      <t>キンゾク</t>
    </rPh>
    <rPh sb="4" eb="6">
      <t>カコウ</t>
    </rPh>
    <rPh sb="6" eb="8">
      <t>セイヒン</t>
    </rPh>
    <phoneticPr fontId="59"/>
  </si>
  <si>
    <t>建設・建築用金属製品</t>
    <rPh sb="0" eb="2">
      <t>ケンセツ</t>
    </rPh>
    <rPh sb="3" eb="5">
      <t>ケンチク</t>
    </rPh>
    <rPh sb="5" eb="6">
      <t>ヨウ</t>
    </rPh>
    <rPh sb="6" eb="8">
      <t>キンゾク</t>
    </rPh>
    <rPh sb="8" eb="10">
      <t>セイヒン</t>
    </rPh>
    <phoneticPr fontId="59"/>
  </si>
  <si>
    <t>その他の金属製品</t>
    <rPh sb="2" eb="3">
      <t>タ</t>
    </rPh>
    <rPh sb="4" eb="6">
      <t>キンゾク</t>
    </rPh>
    <rPh sb="6" eb="8">
      <t>セイヒン</t>
    </rPh>
    <phoneticPr fontId="59"/>
  </si>
  <si>
    <t>はん用機械</t>
    <rPh sb="2" eb="3">
      <t>ヨウ</t>
    </rPh>
    <rPh sb="3" eb="5">
      <t>キカイ</t>
    </rPh>
    <phoneticPr fontId="59"/>
  </si>
  <si>
    <t>生産用機械</t>
    <rPh sb="0" eb="2">
      <t>セイサン</t>
    </rPh>
    <rPh sb="2" eb="3">
      <t>ヨウ</t>
    </rPh>
    <rPh sb="3" eb="5">
      <t>キカイ</t>
    </rPh>
    <phoneticPr fontId="59"/>
  </si>
  <si>
    <t>業務用機械</t>
    <rPh sb="0" eb="2">
      <t>ギョウム</t>
    </rPh>
    <rPh sb="2" eb="3">
      <t>ヨウ</t>
    </rPh>
    <rPh sb="3" eb="5">
      <t>キカイ</t>
    </rPh>
    <phoneticPr fontId="59"/>
  </si>
  <si>
    <t>電子デバイス</t>
    <rPh sb="0" eb="2">
      <t>デンシ</t>
    </rPh>
    <phoneticPr fontId="59"/>
  </si>
  <si>
    <t>その他の電子部品</t>
    <rPh sb="2" eb="3">
      <t>タ</t>
    </rPh>
    <rPh sb="4" eb="6">
      <t>デンシ</t>
    </rPh>
    <rPh sb="6" eb="8">
      <t>ブヒン</t>
    </rPh>
    <phoneticPr fontId="59"/>
  </si>
  <si>
    <t>産業用電気機械</t>
    <rPh sb="0" eb="2">
      <t>サンギョウ</t>
    </rPh>
    <rPh sb="2" eb="3">
      <t>ヨウ</t>
    </rPh>
    <rPh sb="3" eb="5">
      <t>デンキ</t>
    </rPh>
    <rPh sb="5" eb="7">
      <t>キカイ</t>
    </rPh>
    <phoneticPr fontId="59"/>
  </si>
  <si>
    <t>電子応用装置・電気計測器</t>
    <rPh sb="0" eb="2">
      <t>デンシ</t>
    </rPh>
    <rPh sb="2" eb="4">
      <t>オウヨウ</t>
    </rPh>
    <rPh sb="4" eb="6">
      <t>ソウチ</t>
    </rPh>
    <rPh sb="7" eb="9">
      <t>デンキ</t>
    </rPh>
    <rPh sb="9" eb="12">
      <t>ケイソクキ</t>
    </rPh>
    <phoneticPr fontId="59"/>
  </si>
  <si>
    <t>その他の電気機械</t>
    <rPh sb="2" eb="3">
      <t>タ</t>
    </rPh>
    <rPh sb="4" eb="6">
      <t>デンキ</t>
    </rPh>
    <rPh sb="6" eb="8">
      <t>キカイ</t>
    </rPh>
    <phoneticPr fontId="59"/>
  </si>
  <si>
    <t>通信機械・同関連機器</t>
    <rPh sb="0" eb="2">
      <t>ツウシン</t>
    </rPh>
    <rPh sb="2" eb="4">
      <t>キカイ</t>
    </rPh>
    <rPh sb="5" eb="6">
      <t>ドウ</t>
    </rPh>
    <rPh sb="6" eb="8">
      <t>カンレン</t>
    </rPh>
    <rPh sb="8" eb="10">
      <t>キキ</t>
    </rPh>
    <phoneticPr fontId="59"/>
  </si>
  <si>
    <t>電子計算機・同附属装置</t>
    <rPh sb="0" eb="2">
      <t>デンシ</t>
    </rPh>
    <rPh sb="2" eb="4">
      <t>ケイサン</t>
    </rPh>
    <rPh sb="6" eb="7">
      <t>ドウ</t>
    </rPh>
    <rPh sb="7" eb="9">
      <t>フゾク</t>
    </rPh>
    <rPh sb="9" eb="11">
      <t>ソウチ</t>
    </rPh>
    <phoneticPr fontId="59"/>
  </si>
  <si>
    <t>自動車</t>
    <rPh sb="0" eb="3">
      <t>ジドウシャ</t>
    </rPh>
    <phoneticPr fontId="59"/>
  </si>
  <si>
    <t>船舶・同修理</t>
    <rPh sb="0" eb="2">
      <t>センパク</t>
    </rPh>
    <rPh sb="3" eb="4">
      <t>ドウ</t>
    </rPh>
    <rPh sb="4" eb="6">
      <t>シュウリ</t>
    </rPh>
    <phoneticPr fontId="59"/>
  </si>
  <si>
    <t>その他の輸送機械・同修理</t>
    <rPh sb="2" eb="3">
      <t>タ</t>
    </rPh>
    <rPh sb="4" eb="6">
      <t>ユソウ</t>
    </rPh>
    <rPh sb="6" eb="8">
      <t>キカイ</t>
    </rPh>
    <rPh sb="9" eb="10">
      <t>ドウ</t>
    </rPh>
    <rPh sb="10" eb="12">
      <t>シュウリ</t>
    </rPh>
    <phoneticPr fontId="59"/>
  </si>
  <si>
    <t>その他の製造工業製品</t>
    <rPh sb="2" eb="3">
      <t>タ</t>
    </rPh>
    <rPh sb="4" eb="6">
      <t>セイゾウ</t>
    </rPh>
    <rPh sb="6" eb="8">
      <t>コウギョウ</t>
    </rPh>
    <phoneticPr fontId="59"/>
  </si>
  <si>
    <t>建築</t>
    <rPh sb="0" eb="2">
      <t>ケンチク</t>
    </rPh>
    <phoneticPr fontId="59"/>
  </si>
  <si>
    <t>電力</t>
    <rPh sb="0" eb="2">
      <t>デンリョク</t>
    </rPh>
    <phoneticPr fontId="59"/>
  </si>
  <si>
    <t>ガス・熱供給</t>
    <rPh sb="3" eb="4">
      <t>ネツ</t>
    </rPh>
    <rPh sb="4" eb="6">
      <t>キョウキュウ</t>
    </rPh>
    <phoneticPr fontId="59"/>
  </si>
  <si>
    <t>水道</t>
    <rPh sb="0" eb="2">
      <t>スイドウ</t>
    </rPh>
    <phoneticPr fontId="59"/>
  </si>
  <si>
    <t>廃棄物処理</t>
    <rPh sb="0" eb="3">
      <t>ハイキブツ</t>
    </rPh>
    <rPh sb="3" eb="5">
      <t>ショリ</t>
    </rPh>
    <phoneticPr fontId="59"/>
  </si>
  <si>
    <t>卸売</t>
    <rPh sb="0" eb="1">
      <t>オロシ</t>
    </rPh>
    <rPh sb="1" eb="2">
      <t>ウ</t>
    </rPh>
    <phoneticPr fontId="59"/>
  </si>
  <si>
    <t>金融・保険</t>
    <rPh sb="0" eb="2">
      <t>キンユウ</t>
    </rPh>
    <rPh sb="3" eb="5">
      <t>ホケン</t>
    </rPh>
    <phoneticPr fontId="59"/>
  </si>
  <si>
    <t>不動産仲介及び賃借</t>
    <rPh sb="0" eb="3">
      <t>フドウサン</t>
    </rPh>
    <rPh sb="3" eb="5">
      <t>チュウカイ</t>
    </rPh>
    <rPh sb="5" eb="6">
      <t>オヨ</t>
    </rPh>
    <rPh sb="7" eb="9">
      <t>チンシャク</t>
    </rPh>
    <phoneticPr fontId="59"/>
  </si>
  <si>
    <t>鉄道輸送</t>
    <rPh sb="0" eb="2">
      <t>テツドウ</t>
    </rPh>
    <rPh sb="2" eb="4">
      <t>ユソウ</t>
    </rPh>
    <phoneticPr fontId="59"/>
  </si>
  <si>
    <t>道路輸送（自家輸送を除く。）</t>
    <rPh sb="0" eb="2">
      <t>ドウロ</t>
    </rPh>
    <rPh sb="5" eb="7">
      <t>ジカ</t>
    </rPh>
    <rPh sb="7" eb="9">
      <t>ユソウ</t>
    </rPh>
    <rPh sb="10" eb="11">
      <t>ノゾ</t>
    </rPh>
    <phoneticPr fontId="59"/>
  </si>
  <si>
    <t>自家輸送</t>
    <rPh sb="0" eb="2">
      <t>ジカ</t>
    </rPh>
    <rPh sb="2" eb="4">
      <t>ユソウ</t>
    </rPh>
    <phoneticPr fontId="59"/>
  </si>
  <si>
    <t>水運</t>
    <rPh sb="0" eb="2">
      <t>スイウン</t>
    </rPh>
    <phoneticPr fontId="59"/>
  </si>
  <si>
    <t>航空輸送</t>
    <rPh sb="0" eb="2">
      <t>コウクウ</t>
    </rPh>
    <rPh sb="2" eb="4">
      <t>ユソウ</t>
    </rPh>
    <phoneticPr fontId="59"/>
  </si>
  <si>
    <t>貨物利用運送</t>
    <rPh sb="0" eb="2">
      <t>カモツ</t>
    </rPh>
    <phoneticPr fontId="59"/>
  </si>
  <si>
    <t>運輸附帯サービス</t>
    <rPh sb="0" eb="2">
      <t>ウンユ</t>
    </rPh>
    <rPh sb="2" eb="4">
      <t>フタイ</t>
    </rPh>
    <phoneticPr fontId="59"/>
  </si>
  <si>
    <t>通信</t>
    <rPh sb="0" eb="2">
      <t>ツウシン</t>
    </rPh>
    <phoneticPr fontId="59"/>
  </si>
  <si>
    <t>放送</t>
    <rPh sb="0" eb="2">
      <t>ホウソウ</t>
    </rPh>
    <phoneticPr fontId="59"/>
  </si>
  <si>
    <t>情報サービス</t>
    <rPh sb="0" eb="2">
      <t>ジョウホウ</t>
    </rPh>
    <phoneticPr fontId="59"/>
  </si>
  <si>
    <t>公務</t>
    <rPh sb="0" eb="2">
      <t>コウム</t>
    </rPh>
    <phoneticPr fontId="59"/>
  </si>
  <si>
    <t>教育</t>
    <rPh sb="0" eb="2">
      <t>キョウイク</t>
    </rPh>
    <phoneticPr fontId="59"/>
  </si>
  <si>
    <t>研究</t>
    <rPh sb="0" eb="2">
      <t>ケンキュウ</t>
    </rPh>
    <phoneticPr fontId="59"/>
  </si>
  <si>
    <t>医療・保健衛生</t>
    <rPh sb="0" eb="2">
      <t>イリョウ</t>
    </rPh>
    <rPh sb="3" eb="5">
      <t>ホケン</t>
    </rPh>
    <rPh sb="5" eb="7">
      <t>エイセイ</t>
    </rPh>
    <phoneticPr fontId="59"/>
  </si>
  <si>
    <t>社会保険・社会福祉</t>
    <rPh sb="0" eb="2">
      <t>シャカイ</t>
    </rPh>
    <rPh sb="2" eb="4">
      <t>ホケン</t>
    </rPh>
    <rPh sb="5" eb="7">
      <t>シャカイ</t>
    </rPh>
    <rPh sb="7" eb="9">
      <t>フクシ</t>
    </rPh>
    <phoneticPr fontId="59"/>
  </si>
  <si>
    <t>介護</t>
    <rPh sb="0" eb="2">
      <t>カイゴ</t>
    </rPh>
    <phoneticPr fontId="59"/>
  </si>
  <si>
    <t>その他の非営利団体サービス</t>
    <rPh sb="2" eb="3">
      <t>タ</t>
    </rPh>
    <rPh sb="4" eb="7">
      <t>ヒエイリ</t>
    </rPh>
    <rPh sb="7" eb="9">
      <t>ダンタイ</t>
    </rPh>
    <phoneticPr fontId="59"/>
  </si>
  <si>
    <t>物品賃借サービス</t>
    <rPh sb="0" eb="2">
      <t>ブッピン</t>
    </rPh>
    <rPh sb="2" eb="4">
      <t>チンシャク</t>
    </rPh>
    <phoneticPr fontId="59"/>
  </si>
  <si>
    <t>広告</t>
    <rPh sb="0" eb="2">
      <t>コウコク</t>
    </rPh>
    <phoneticPr fontId="59"/>
  </si>
  <si>
    <t>自動車整備・機械修理</t>
    <rPh sb="0" eb="3">
      <t>ジドウシャ</t>
    </rPh>
    <rPh sb="3" eb="5">
      <t>セイビ</t>
    </rPh>
    <rPh sb="6" eb="8">
      <t>キカイ</t>
    </rPh>
    <rPh sb="8" eb="10">
      <t>シュウリ</t>
    </rPh>
    <phoneticPr fontId="59"/>
  </si>
  <si>
    <t>その他の対事業所サービス</t>
    <rPh sb="2" eb="3">
      <t>タ</t>
    </rPh>
    <rPh sb="4" eb="5">
      <t>タイ</t>
    </rPh>
    <rPh sb="5" eb="8">
      <t>ジギョウショ</t>
    </rPh>
    <phoneticPr fontId="59"/>
  </si>
  <si>
    <t>宿泊業</t>
    <rPh sb="0" eb="2">
      <t>シュクハク</t>
    </rPh>
    <rPh sb="2" eb="3">
      <t>ギョウ</t>
    </rPh>
    <phoneticPr fontId="59"/>
  </si>
  <si>
    <t>洗濯・理容・美容・浴場業</t>
    <rPh sb="0" eb="2">
      <t>センタク</t>
    </rPh>
    <rPh sb="3" eb="5">
      <t>リヨウ</t>
    </rPh>
    <rPh sb="6" eb="8">
      <t>ビヨウ</t>
    </rPh>
    <rPh sb="9" eb="11">
      <t>ヨクジョウ</t>
    </rPh>
    <rPh sb="11" eb="12">
      <t>ギョウ</t>
    </rPh>
    <phoneticPr fontId="59"/>
  </si>
  <si>
    <t>娯楽サービス</t>
    <rPh sb="0" eb="2">
      <t>ゴラク</t>
    </rPh>
    <phoneticPr fontId="59"/>
  </si>
  <si>
    <t>その他の対個人サービス</t>
    <rPh sb="2" eb="3">
      <t>タ</t>
    </rPh>
    <phoneticPr fontId="59"/>
  </si>
  <si>
    <t>内生部門計</t>
  </si>
  <si>
    <t>家計外消費支出（列）</t>
  </si>
  <si>
    <t>民間消費支出</t>
    <rPh sb="0" eb="2">
      <t>ミンカン</t>
    </rPh>
    <rPh sb="2" eb="4">
      <t>ショウヒ</t>
    </rPh>
    <rPh sb="4" eb="6">
      <t>シシュツ</t>
    </rPh>
    <phoneticPr fontId="59"/>
  </si>
  <si>
    <t>一般政府消費支出</t>
    <rPh sb="0" eb="2">
      <t>イッパン</t>
    </rPh>
    <rPh sb="2" eb="4">
      <t>セイフ</t>
    </rPh>
    <rPh sb="4" eb="6">
      <t>ショウヒ</t>
    </rPh>
    <rPh sb="6" eb="8">
      <t>シシュツ</t>
    </rPh>
    <phoneticPr fontId="59"/>
  </si>
  <si>
    <t>県内総固定資本形成（公的）</t>
    <rPh sb="0" eb="2">
      <t>ケンナイ</t>
    </rPh>
    <phoneticPr fontId="59"/>
  </si>
  <si>
    <t>県内総固定資本形成（民間）</t>
    <rPh sb="0" eb="2">
      <t>ケンナイ</t>
    </rPh>
    <phoneticPr fontId="59"/>
  </si>
  <si>
    <t>在庫純増</t>
    <rPh sb="0" eb="2">
      <t>ザイコ</t>
    </rPh>
    <rPh sb="2" eb="4">
      <t>ジュンゾウ</t>
    </rPh>
    <phoneticPr fontId="59"/>
  </si>
  <si>
    <t>調整項</t>
  </si>
  <si>
    <t>県内最終需要計</t>
    <rPh sb="0" eb="2">
      <t>ケンナイ</t>
    </rPh>
    <phoneticPr fontId="59"/>
  </si>
  <si>
    <t>県内需要合計</t>
    <rPh sb="0" eb="1">
      <t>ケン</t>
    </rPh>
    <phoneticPr fontId="59"/>
  </si>
  <si>
    <t>移輸出</t>
    <rPh sb="0" eb="1">
      <t>ワタル</t>
    </rPh>
    <rPh sb="1" eb="3">
      <t>ユシュツ</t>
    </rPh>
    <phoneticPr fontId="59"/>
  </si>
  <si>
    <t>最終需要計</t>
  </si>
  <si>
    <t>需要合計</t>
  </si>
  <si>
    <t>（控除）移輸入</t>
    <rPh sb="1" eb="3">
      <t>コウジョ</t>
    </rPh>
    <rPh sb="4" eb="5">
      <t>ウツリ</t>
    </rPh>
    <rPh sb="5" eb="7">
      <t>ユニュウ</t>
    </rPh>
    <phoneticPr fontId="59"/>
  </si>
  <si>
    <t>最終需要部門計</t>
  </si>
  <si>
    <t>県内生産額</t>
    <rPh sb="0" eb="1">
      <t>ケン</t>
    </rPh>
    <phoneticPr fontId="59"/>
  </si>
  <si>
    <t>家計外消費支出（行）</t>
    <rPh sb="0" eb="2">
      <t>カケイ</t>
    </rPh>
    <rPh sb="2" eb="3">
      <t>ソト</t>
    </rPh>
    <rPh sb="3" eb="5">
      <t>ショウヒ</t>
    </rPh>
    <rPh sb="5" eb="7">
      <t>シシュツ</t>
    </rPh>
    <rPh sb="8" eb="9">
      <t>ギョウ</t>
    </rPh>
    <phoneticPr fontId="59"/>
  </si>
  <si>
    <t>雇用者所得</t>
    <rPh sb="0" eb="3">
      <t>コヨウシャ</t>
    </rPh>
    <rPh sb="3" eb="5">
      <t>ショトク</t>
    </rPh>
    <phoneticPr fontId="59"/>
  </si>
  <si>
    <t>資本減耗引当</t>
  </si>
  <si>
    <t>間接税（関税・輸入品商品税を除く。）</t>
  </si>
  <si>
    <t>（控除）経常補助金</t>
  </si>
  <si>
    <t>粗付加価値部門計</t>
  </si>
  <si>
    <t>②投入係数表</t>
    <rPh sb="1" eb="3">
      <t>トウニュウ</t>
    </rPh>
    <rPh sb="3" eb="5">
      <t>ケイスウ</t>
    </rPh>
    <rPh sb="5" eb="6">
      <t>ヒョウ</t>
    </rPh>
    <phoneticPr fontId="58"/>
  </si>
  <si>
    <t>103×103</t>
    <phoneticPr fontId="4"/>
  </si>
  <si>
    <t xml:space="preserve"> 行和</t>
    <rPh sb="1" eb="2">
      <t>ギョウ</t>
    </rPh>
    <rPh sb="2" eb="3">
      <t>ワ</t>
    </rPh>
    <phoneticPr fontId="60"/>
  </si>
  <si>
    <t xml:space="preserve"> 感応度係数</t>
    <rPh sb="1" eb="3">
      <t>カンオウ</t>
    </rPh>
    <rPh sb="3" eb="4">
      <t>ド</t>
    </rPh>
    <rPh sb="4" eb="6">
      <t>ケイスウ</t>
    </rPh>
    <phoneticPr fontId="60"/>
  </si>
  <si>
    <t>列和</t>
    <rPh sb="0" eb="1">
      <t>レツ</t>
    </rPh>
    <rPh sb="1" eb="2">
      <t>ワ</t>
    </rPh>
    <phoneticPr fontId="60"/>
  </si>
  <si>
    <t>影響力係数</t>
    <rPh sb="0" eb="3">
      <t>エイキョウリョク</t>
    </rPh>
    <rPh sb="3" eb="5">
      <t>ケイスウ</t>
    </rPh>
    <phoneticPr fontId="60"/>
  </si>
  <si>
    <t>雇用表（103部門）</t>
    <phoneticPr fontId="4"/>
  </si>
  <si>
    <t>常用雇用者</t>
    <rPh sb="0" eb="2">
      <t>ジョウヨウ</t>
    </rPh>
    <rPh sb="2" eb="5">
      <t>コヨウシャ</t>
    </rPh>
    <phoneticPr fontId="4"/>
  </si>
  <si>
    <t>臨時雇用者</t>
    <rPh sb="0" eb="2">
      <t>リンジ</t>
    </rPh>
    <rPh sb="2" eb="5">
      <t>コヨウシャ</t>
    </rPh>
    <phoneticPr fontId="58"/>
  </si>
  <si>
    <t>正社員・
正職員</t>
    <rPh sb="0" eb="3">
      <t>セイシャイン</t>
    </rPh>
    <rPh sb="5" eb="6">
      <t>セイ</t>
    </rPh>
    <rPh sb="6" eb="8">
      <t>ショクイン</t>
    </rPh>
    <phoneticPr fontId="4"/>
  </si>
  <si>
    <t>正社員・
正職員以外</t>
    <rPh sb="0" eb="3">
      <t>セイシャイン</t>
    </rPh>
    <rPh sb="5" eb="6">
      <t>セイ</t>
    </rPh>
    <rPh sb="6" eb="8">
      <t>ショクイン</t>
    </rPh>
    <rPh sb="8" eb="10">
      <t>イガイ</t>
    </rPh>
    <phoneticPr fontId="4"/>
  </si>
  <si>
    <t>耕種農業</t>
    <rPh sb="0" eb="1">
      <t>コウ</t>
    </rPh>
    <rPh sb="1" eb="2">
      <t>シュ</t>
    </rPh>
    <rPh sb="2" eb="4">
      <t>ノウギョウ</t>
    </rPh>
    <phoneticPr fontId="58"/>
  </si>
  <si>
    <t>農業サービス</t>
    <rPh sb="0" eb="2">
      <t>ノウギョウ</t>
    </rPh>
    <phoneticPr fontId="58"/>
  </si>
  <si>
    <t>林業</t>
    <rPh sb="0" eb="2">
      <t>リンギョウ</t>
    </rPh>
    <phoneticPr fontId="58"/>
  </si>
  <si>
    <t>水産業</t>
    <rPh sb="0" eb="2">
      <t>スイサン</t>
    </rPh>
    <rPh sb="2" eb="3">
      <t>ギョウ</t>
    </rPh>
    <phoneticPr fontId="58"/>
  </si>
  <si>
    <t>金属鉱物</t>
    <rPh sb="0" eb="2">
      <t>キンゾク</t>
    </rPh>
    <rPh sb="2" eb="4">
      <t>コウブツ</t>
    </rPh>
    <phoneticPr fontId="58"/>
  </si>
  <si>
    <t>石炭・石油・ガス</t>
    <rPh sb="0" eb="2">
      <t>セキタン</t>
    </rPh>
    <rPh sb="3" eb="5">
      <t>セキユ</t>
    </rPh>
    <phoneticPr fontId="58"/>
  </si>
  <si>
    <t>非金属鉱物</t>
    <rPh sb="0" eb="3">
      <t>ヒキンゾク</t>
    </rPh>
    <rPh sb="3" eb="5">
      <t>コウブツ</t>
    </rPh>
    <phoneticPr fontId="58"/>
  </si>
  <si>
    <t>食肉・畜産食料品</t>
    <rPh sb="0" eb="2">
      <t>ショクニク</t>
    </rPh>
    <rPh sb="3" eb="5">
      <t>チクサン</t>
    </rPh>
    <rPh sb="5" eb="8">
      <t>ショクリョウヒン</t>
    </rPh>
    <phoneticPr fontId="58"/>
  </si>
  <si>
    <t>水産食料品</t>
    <rPh sb="0" eb="2">
      <t>スイサン</t>
    </rPh>
    <rPh sb="2" eb="5">
      <t>ショクリョウヒン</t>
    </rPh>
    <phoneticPr fontId="58"/>
  </si>
  <si>
    <t>めん・パン・菓子類</t>
    <rPh sb="6" eb="9">
      <t>カシルイ</t>
    </rPh>
    <phoneticPr fontId="58"/>
  </si>
  <si>
    <t>その他の食料品</t>
    <rPh sb="2" eb="3">
      <t>タ</t>
    </rPh>
    <phoneticPr fontId="58"/>
  </si>
  <si>
    <t>飲料・たばこ</t>
    <rPh sb="0" eb="2">
      <t>インリョウ</t>
    </rPh>
    <phoneticPr fontId="58"/>
  </si>
  <si>
    <t>飼料・有機質肥料（別掲を除く。）</t>
    <rPh sb="0" eb="2">
      <t>シリョウ</t>
    </rPh>
    <rPh sb="3" eb="6">
      <t>ユウキシツ</t>
    </rPh>
    <rPh sb="6" eb="8">
      <t>ヒリョウ</t>
    </rPh>
    <rPh sb="9" eb="11">
      <t>ベッケイ</t>
    </rPh>
    <rPh sb="12" eb="13">
      <t>ノゾ</t>
    </rPh>
    <phoneticPr fontId="58"/>
  </si>
  <si>
    <t>繊維工業製品</t>
    <rPh sb="0" eb="2">
      <t>センイ</t>
    </rPh>
    <rPh sb="2" eb="4">
      <t>コウギョウ</t>
    </rPh>
    <rPh sb="4" eb="6">
      <t>セイヒン</t>
    </rPh>
    <phoneticPr fontId="58"/>
  </si>
  <si>
    <t>衣服・その他の繊維製品</t>
    <rPh sb="0" eb="2">
      <t>イフク</t>
    </rPh>
    <rPh sb="5" eb="6">
      <t>タ</t>
    </rPh>
    <rPh sb="7" eb="9">
      <t>センイ</t>
    </rPh>
    <rPh sb="9" eb="11">
      <t>セイヒン</t>
    </rPh>
    <phoneticPr fontId="58"/>
  </si>
  <si>
    <t>木材・木製品</t>
    <rPh sb="0" eb="2">
      <t>モクザイ</t>
    </rPh>
    <rPh sb="3" eb="6">
      <t>モクセイヒン</t>
    </rPh>
    <phoneticPr fontId="58"/>
  </si>
  <si>
    <t>家具・装備品</t>
    <rPh sb="0" eb="2">
      <t>カグ</t>
    </rPh>
    <rPh sb="3" eb="6">
      <t>ソウビヒン</t>
    </rPh>
    <phoneticPr fontId="58"/>
  </si>
  <si>
    <t>パルプ・紙・板紙・加工紙</t>
    <rPh sb="4" eb="5">
      <t>カミ</t>
    </rPh>
    <rPh sb="6" eb="8">
      <t>イタガミ</t>
    </rPh>
    <rPh sb="9" eb="11">
      <t>カコウ</t>
    </rPh>
    <rPh sb="11" eb="12">
      <t>カミ</t>
    </rPh>
    <phoneticPr fontId="58"/>
  </si>
  <si>
    <t>紙加工品</t>
    <rPh sb="1" eb="4">
      <t>カコウヒン</t>
    </rPh>
    <phoneticPr fontId="58"/>
  </si>
  <si>
    <t>印刷・製版・製本</t>
    <rPh sb="0" eb="2">
      <t>インサツ</t>
    </rPh>
    <rPh sb="3" eb="5">
      <t>セイハン</t>
    </rPh>
    <phoneticPr fontId="58"/>
  </si>
  <si>
    <t>化学肥料</t>
    <rPh sb="0" eb="2">
      <t>カガク</t>
    </rPh>
    <rPh sb="2" eb="4">
      <t>ヒリョウ</t>
    </rPh>
    <phoneticPr fontId="58"/>
  </si>
  <si>
    <t>無機化学工業製品</t>
    <rPh sb="0" eb="2">
      <t>ムキ</t>
    </rPh>
    <rPh sb="2" eb="4">
      <t>カガク</t>
    </rPh>
    <rPh sb="4" eb="6">
      <t>コウギョウ</t>
    </rPh>
    <rPh sb="6" eb="8">
      <t>セイヒン</t>
    </rPh>
    <phoneticPr fontId="58"/>
  </si>
  <si>
    <t>有機化学工業製品</t>
    <rPh sb="0" eb="2">
      <t>ユウキ</t>
    </rPh>
    <rPh sb="2" eb="4">
      <t>カガク</t>
    </rPh>
    <rPh sb="4" eb="6">
      <t>コウギョウ</t>
    </rPh>
    <rPh sb="6" eb="8">
      <t>セイヒン</t>
    </rPh>
    <phoneticPr fontId="58"/>
  </si>
  <si>
    <t>合成樹脂・化学繊維</t>
    <rPh sb="0" eb="2">
      <t>ゴウセイ</t>
    </rPh>
    <rPh sb="2" eb="4">
      <t>ジュシ</t>
    </rPh>
    <rPh sb="5" eb="7">
      <t>カガク</t>
    </rPh>
    <rPh sb="7" eb="9">
      <t>センイ</t>
    </rPh>
    <phoneticPr fontId="58"/>
  </si>
  <si>
    <t>医薬品</t>
    <rPh sb="0" eb="3">
      <t>イヤクヒン</t>
    </rPh>
    <phoneticPr fontId="58"/>
  </si>
  <si>
    <t>化学最終製品（医薬品を除く。）</t>
    <rPh sb="0" eb="2">
      <t>カガク</t>
    </rPh>
    <rPh sb="2" eb="4">
      <t>サイシュウ</t>
    </rPh>
    <rPh sb="4" eb="6">
      <t>セイヒン</t>
    </rPh>
    <rPh sb="7" eb="10">
      <t>イヤクヒン</t>
    </rPh>
    <rPh sb="11" eb="12">
      <t>ノゾ</t>
    </rPh>
    <phoneticPr fontId="58"/>
  </si>
  <si>
    <t>石油・石炭製品</t>
    <rPh sb="0" eb="2">
      <t>セキユ</t>
    </rPh>
    <rPh sb="3" eb="5">
      <t>セキタン</t>
    </rPh>
    <rPh sb="5" eb="7">
      <t>セイヒン</t>
    </rPh>
    <phoneticPr fontId="58"/>
  </si>
  <si>
    <t>プラスチック製品</t>
    <rPh sb="6" eb="8">
      <t>セイヒン</t>
    </rPh>
    <phoneticPr fontId="58"/>
  </si>
  <si>
    <t>ゴム製品</t>
    <rPh sb="2" eb="4">
      <t>セイヒン</t>
    </rPh>
    <phoneticPr fontId="58"/>
  </si>
  <si>
    <t>なめし革・毛皮・同製品</t>
    <rPh sb="3" eb="4">
      <t>カワ</t>
    </rPh>
    <rPh sb="5" eb="7">
      <t>ケガワ</t>
    </rPh>
    <rPh sb="8" eb="9">
      <t>ドウ</t>
    </rPh>
    <rPh sb="9" eb="11">
      <t>セイヒン</t>
    </rPh>
    <phoneticPr fontId="58"/>
  </si>
  <si>
    <t>ガラス・ガラス製品</t>
    <rPh sb="7" eb="9">
      <t>セイヒン</t>
    </rPh>
    <phoneticPr fontId="58"/>
  </si>
  <si>
    <t>セメント・セメント製品</t>
    <rPh sb="9" eb="11">
      <t>セイヒン</t>
    </rPh>
    <phoneticPr fontId="58"/>
  </si>
  <si>
    <t>陶磁器・その他の窯業・土石製品</t>
    <rPh sb="0" eb="3">
      <t>トウジキ</t>
    </rPh>
    <rPh sb="6" eb="7">
      <t>タ</t>
    </rPh>
    <rPh sb="8" eb="10">
      <t>ヨウギョウ</t>
    </rPh>
    <rPh sb="11" eb="13">
      <t>ドセキ</t>
    </rPh>
    <rPh sb="13" eb="15">
      <t>セイヒン</t>
    </rPh>
    <phoneticPr fontId="58"/>
  </si>
  <si>
    <t>銑鉄・粗鋼</t>
    <rPh sb="0" eb="2">
      <t>センテツ</t>
    </rPh>
    <rPh sb="3" eb="5">
      <t>ソコウ</t>
    </rPh>
    <phoneticPr fontId="58"/>
  </si>
  <si>
    <t>鉄屑</t>
    <rPh sb="0" eb="1">
      <t>テツ</t>
    </rPh>
    <rPh sb="1" eb="2">
      <t>クズ</t>
    </rPh>
    <phoneticPr fontId="58"/>
  </si>
  <si>
    <t>鋼材</t>
    <rPh sb="0" eb="2">
      <t>コウザイ</t>
    </rPh>
    <phoneticPr fontId="58"/>
  </si>
  <si>
    <t>鋳鍛造品・その他の鉄鋼製品</t>
    <rPh sb="1" eb="3">
      <t>タンゾウ</t>
    </rPh>
    <rPh sb="3" eb="4">
      <t>シナ</t>
    </rPh>
    <rPh sb="7" eb="8">
      <t>タ</t>
    </rPh>
    <rPh sb="9" eb="11">
      <t>テッコウ</t>
    </rPh>
    <rPh sb="11" eb="13">
      <t>セイヒン</t>
    </rPh>
    <phoneticPr fontId="58"/>
  </si>
  <si>
    <t>非鉄金属精錬・精製</t>
    <rPh sb="0" eb="2">
      <t>ヒテツ</t>
    </rPh>
    <rPh sb="2" eb="4">
      <t>キンゾク</t>
    </rPh>
    <rPh sb="4" eb="6">
      <t>セイレン</t>
    </rPh>
    <rPh sb="7" eb="9">
      <t>セイセイ</t>
    </rPh>
    <phoneticPr fontId="58"/>
  </si>
  <si>
    <t>非鉄金属屑</t>
    <rPh sb="0" eb="2">
      <t>ヒテツ</t>
    </rPh>
    <rPh sb="2" eb="4">
      <t>キンゾク</t>
    </rPh>
    <rPh sb="4" eb="5">
      <t>クズ</t>
    </rPh>
    <phoneticPr fontId="58"/>
  </si>
  <si>
    <t>非鉄金属加工製品</t>
    <rPh sb="0" eb="2">
      <t>ヒテツ</t>
    </rPh>
    <rPh sb="2" eb="4">
      <t>キンゾク</t>
    </rPh>
    <rPh sb="4" eb="6">
      <t>カコウ</t>
    </rPh>
    <rPh sb="6" eb="8">
      <t>セイヒン</t>
    </rPh>
    <phoneticPr fontId="58"/>
  </si>
  <si>
    <t>建設・建築用金属製品</t>
    <rPh sb="0" eb="2">
      <t>ケンセツ</t>
    </rPh>
    <rPh sb="3" eb="5">
      <t>ケンチク</t>
    </rPh>
    <rPh sb="5" eb="6">
      <t>ヨウ</t>
    </rPh>
    <rPh sb="6" eb="8">
      <t>キンゾク</t>
    </rPh>
    <rPh sb="8" eb="10">
      <t>セイヒン</t>
    </rPh>
    <phoneticPr fontId="58"/>
  </si>
  <si>
    <t>その他の金属製品</t>
    <rPh sb="2" eb="3">
      <t>タ</t>
    </rPh>
    <rPh sb="4" eb="6">
      <t>キンゾク</t>
    </rPh>
    <rPh sb="6" eb="8">
      <t>セイヒン</t>
    </rPh>
    <phoneticPr fontId="58"/>
  </si>
  <si>
    <t>はん用機械</t>
    <rPh sb="2" eb="3">
      <t>ヨウ</t>
    </rPh>
    <rPh sb="3" eb="5">
      <t>キカイ</t>
    </rPh>
    <phoneticPr fontId="58"/>
  </si>
  <si>
    <t>生産用機械</t>
    <rPh sb="0" eb="2">
      <t>セイサン</t>
    </rPh>
    <rPh sb="2" eb="3">
      <t>ヨウ</t>
    </rPh>
    <rPh sb="3" eb="5">
      <t>キカイ</t>
    </rPh>
    <phoneticPr fontId="58"/>
  </si>
  <si>
    <t>業務用機械</t>
    <rPh sb="0" eb="2">
      <t>ギョウム</t>
    </rPh>
    <rPh sb="2" eb="3">
      <t>ヨウ</t>
    </rPh>
    <rPh sb="3" eb="5">
      <t>キカイ</t>
    </rPh>
    <phoneticPr fontId="58"/>
  </si>
  <si>
    <t>電子デバイス</t>
    <rPh sb="0" eb="2">
      <t>デンシ</t>
    </rPh>
    <phoneticPr fontId="58"/>
  </si>
  <si>
    <t>その他の電子部品</t>
    <rPh sb="2" eb="3">
      <t>タ</t>
    </rPh>
    <rPh sb="4" eb="6">
      <t>デンシ</t>
    </rPh>
    <rPh sb="6" eb="8">
      <t>ブヒン</t>
    </rPh>
    <phoneticPr fontId="58"/>
  </si>
  <si>
    <t>産業用電気機械</t>
    <rPh sb="0" eb="2">
      <t>サンギョウ</t>
    </rPh>
    <rPh sb="2" eb="3">
      <t>ヨウ</t>
    </rPh>
    <rPh sb="3" eb="5">
      <t>デンキ</t>
    </rPh>
    <rPh sb="5" eb="7">
      <t>キカイ</t>
    </rPh>
    <phoneticPr fontId="58"/>
  </si>
  <si>
    <t>電子応用装置・電気計測器</t>
    <rPh sb="0" eb="2">
      <t>デンシ</t>
    </rPh>
    <rPh sb="2" eb="4">
      <t>オウヨウ</t>
    </rPh>
    <rPh sb="4" eb="6">
      <t>ソウチ</t>
    </rPh>
    <rPh sb="7" eb="9">
      <t>デンキ</t>
    </rPh>
    <rPh sb="9" eb="12">
      <t>ケイソクキ</t>
    </rPh>
    <phoneticPr fontId="58"/>
  </si>
  <si>
    <t>その他の電気機械</t>
    <rPh sb="2" eb="3">
      <t>タ</t>
    </rPh>
    <rPh sb="4" eb="6">
      <t>デンキ</t>
    </rPh>
    <rPh sb="6" eb="8">
      <t>キカイ</t>
    </rPh>
    <phoneticPr fontId="58"/>
  </si>
  <si>
    <t>通信機械・同関連機器</t>
    <rPh sb="0" eb="2">
      <t>ツウシン</t>
    </rPh>
    <rPh sb="2" eb="4">
      <t>キカイ</t>
    </rPh>
    <rPh sb="5" eb="6">
      <t>ドウ</t>
    </rPh>
    <rPh sb="6" eb="8">
      <t>カンレン</t>
    </rPh>
    <rPh sb="8" eb="10">
      <t>キキ</t>
    </rPh>
    <phoneticPr fontId="58"/>
  </si>
  <si>
    <t>電子計算機・同附属装置</t>
    <rPh sb="0" eb="2">
      <t>デンシ</t>
    </rPh>
    <rPh sb="2" eb="4">
      <t>ケイサン</t>
    </rPh>
    <rPh sb="6" eb="7">
      <t>ドウ</t>
    </rPh>
    <rPh sb="7" eb="9">
      <t>フゾク</t>
    </rPh>
    <rPh sb="9" eb="11">
      <t>ソウチ</t>
    </rPh>
    <phoneticPr fontId="58"/>
  </si>
  <si>
    <t>自動車</t>
    <rPh sb="0" eb="3">
      <t>ジドウシャ</t>
    </rPh>
    <phoneticPr fontId="58"/>
  </si>
  <si>
    <t>船舶・同修理</t>
    <rPh sb="0" eb="2">
      <t>センパク</t>
    </rPh>
    <rPh sb="3" eb="4">
      <t>ドウ</t>
    </rPh>
    <rPh sb="4" eb="6">
      <t>シュウリ</t>
    </rPh>
    <phoneticPr fontId="58"/>
  </si>
  <si>
    <t>その他の輸送機械・同修理</t>
    <rPh sb="2" eb="3">
      <t>タ</t>
    </rPh>
    <rPh sb="4" eb="6">
      <t>ユソウ</t>
    </rPh>
    <rPh sb="6" eb="8">
      <t>キカイ</t>
    </rPh>
    <rPh sb="9" eb="10">
      <t>ドウ</t>
    </rPh>
    <rPh sb="10" eb="12">
      <t>シュウリ</t>
    </rPh>
    <phoneticPr fontId="58"/>
  </si>
  <si>
    <t>その他の製造工業製品</t>
    <rPh sb="2" eb="3">
      <t>タ</t>
    </rPh>
    <rPh sb="4" eb="6">
      <t>セイゾウ</t>
    </rPh>
    <rPh sb="6" eb="8">
      <t>コウギョウ</t>
    </rPh>
    <phoneticPr fontId="58"/>
  </si>
  <si>
    <t>建築</t>
    <rPh sb="0" eb="2">
      <t>ケンチク</t>
    </rPh>
    <phoneticPr fontId="58"/>
  </si>
  <si>
    <t>電力</t>
    <rPh sb="0" eb="2">
      <t>デンリョク</t>
    </rPh>
    <phoneticPr fontId="58"/>
  </si>
  <si>
    <t>ガス・熱供給</t>
    <rPh sb="3" eb="4">
      <t>ネツ</t>
    </rPh>
    <rPh sb="4" eb="6">
      <t>キョウキュウ</t>
    </rPh>
    <phoneticPr fontId="58"/>
  </si>
  <si>
    <t>水道</t>
    <rPh sb="0" eb="2">
      <t>スイドウ</t>
    </rPh>
    <phoneticPr fontId="58"/>
  </si>
  <si>
    <t>廃棄物処理</t>
    <rPh sb="0" eb="3">
      <t>ハイキブツ</t>
    </rPh>
    <rPh sb="3" eb="5">
      <t>ショリ</t>
    </rPh>
    <phoneticPr fontId="58"/>
  </si>
  <si>
    <t>卸売</t>
    <rPh sb="0" eb="1">
      <t>オロシ</t>
    </rPh>
    <rPh sb="1" eb="2">
      <t>ウ</t>
    </rPh>
    <phoneticPr fontId="58"/>
  </si>
  <si>
    <t>金融・保険</t>
    <rPh sb="0" eb="2">
      <t>キンユウ</t>
    </rPh>
    <rPh sb="3" eb="5">
      <t>ホケン</t>
    </rPh>
    <phoneticPr fontId="58"/>
  </si>
  <si>
    <t>不動産仲介及び賃借</t>
    <rPh sb="0" eb="3">
      <t>フドウサン</t>
    </rPh>
    <rPh sb="3" eb="5">
      <t>チュウカイ</t>
    </rPh>
    <rPh sb="5" eb="6">
      <t>オヨ</t>
    </rPh>
    <rPh sb="7" eb="9">
      <t>チンシャク</t>
    </rPh>
    <phoneticPr fontId="58"/>
  </si>
  <si>
    <t>鉄道輸送</t>
    <rPh sb="0" eb="2">
      <t>テツドウ</t>
    </rPh>
    <rPh sb="2" eb="4">
      <t>ユソウ</t>
    </rPh>
    <phoneticPr fontId="58"/>
  </si>
  <si>
    <t>道路輸送（自家輸送を除く。）</t>
    <rPh sb="0" eb="2">
      <t>ドウロ</t>
    </rPh>
    <rPh sb="5" eb="7">
      <t>ジカ</t>
    </rPh>
    <rPh sb="7" eb="9">
      <t>ユソウ</t>
    </rPh>
    <rPh sb="10" eb="11">
      <t>ノゾ</t>
    </rPh>
    <phoneticPr fontId="58"/>
  </si>
  <si>
    <t>自家輸送</t>
    <rPh sb="0" eb="2">
      <t>ジカ</t>
    </rPh>
    <rPh sb="2" eb="4">
      <t>ユソウ</t>
    </rPh>
    <phoneticPr fontId="58"/>
  </si>
  <si>
    <t>水運</t>
    <rPh sb="0" eb="2">
      <t>スイウン</t>
    </rPh>
    <phoneticPr fontId="58"/>
  </si>
  <si>
    <t>航空輸送</t>
    <rPh sb="0" eb="2">
      <t>コウクウ</t>
    </rPh>
    <rPh sb="2" eb="4">
      <t>ユソウ</t>
    </rPh>
    <phoneticPr fontId="58"/>
  </si>
  <si>
    <t>貨物利用運送</t>
    <rPh sb="0" eb="2">
      <t>カモツ</t>
    </rPh>
    <phoneticPr fontId="58"/>
  </si>
  <si>
    <t>運輸附帯サービス</t>
    <rPh sb="0" eb="2">
      <t>ウンユ</t>
    </rPh>
    <rPh sb="2" eb="4">
      <t>フタイ</t>
    </rPh>
    <phoneticPr fontId="58"/>
  </si>
  <si>
    <t>通信</t>
    <rPh sb="0" eb="2">
      <t>ツウシン</t>
    </rPh>
    <phoneticPr fontId="58"/>
  </si>
  <si>
    <t>放送</t>
    <rPh sb="0" eb="2">
      <t>ホウソウ</t>
    </rPh>
    <phoneticPr fontId="58"/>
  </si>
  <si>
    <t>情報サービス</t>
    <rPh sb="0" eb="2">
      <t>ジョウホウ</t>
    </rPh>
    <phoneticPr fontId="58"/>
  </si>
  <si>
    <t>公務</t>
    <rPh sb="0" eb="2">
      <t>コウム</t>
    </rPh>
    <phoneticPr fontId="58"/>
  </si>
  <si>
    <t>教育</t>
    <rPh sb="0" eb="2">
      <t>キョウイク</t>
    </rPh>
    <phoneticPr fontId="58"/>
  </si>
  <si>
    <t>研究</t>
    <rPh sb="0" eb="2">
      <t>ケンキュウ</t>
    </rPh>
    <phoneticPr fontId="58"/>
  </si>
  <si>
    <t>医療・保健衛生</t>
    <rPh sb="0" eb="2">
      <t>イリョウ</t>
    </rPh>
    <rPh sb="3" eb="5">
      <t>ホケン</t>
    </rPh>
    <rPh sb="5" eb="7">
      <t>エイセイ</t>
    </rPh>
    <phoneticPr fontId="58"/>
  </si>
  <si>
    <t>社会保険・社会福祉</t>
    <rPh sb="0" eb="2">
      <t>シャカイ</t>
    </rPh>
    <rPh sb="2" eb="4">
      <t>ホケン</t>
    </rPh>
    <rPh sb="5" eb="7">
      <t>シャカイ</t>
    </rPh>
    <rPh sb="7" eb="9">
      <t>フクシ</t>
    </rPh>
    <phoneticPr fontId="58"/>
  </si>
  <si>
    <t>介護</t>
    <rPh sb="0" eb="2">
      <t>カイゴ</t>
    </rPh>
    <phoneticPr fontId="58"/>
  </si>
  <si>
    <t>その他の非営利団体サービス</t>
    <rPh sb="2" eb="3">
      <t>タ</t>
    </rPh>
    <rPh sb="4" eb="7">
      <t>ヒエイリ</t>
    </rPh>
    <rPh sb="7" eb="9">
      <t>ダンタイ</t>
    </rPh>
    <phoneticPr fontId="58"/>
  </si>
  <si>
    <t>物品賃借サービス</t>
    <rPh sb="0" eb="2">
      <t>ブッピン</t>
    </rPh>
    <rPh sb="2" eb="4">
      <t>チンシャク</t>
    </rPh>
    <phoneticPr fontId="58"/>
  </si>
  <si>
    <t>広告</t>
    <rPh sb="0" eb="2">
      <t>コウコク</t>
    </rPh>
    <phoneticPr fontId="58"/>
  </si>
  <si>
    <t>自動車整備・機械修理</t>
    <rPh sb="0" eb="3">
      <t>ジドウシャ</t>
    </rPh>
    <rPh sb="3" eb="5">
      <t>セイビ</t>
    </rPh>
    <rPh sb="6" eb="8">
      <t>キカイ</t>
    </rPh>
    <rPh sb="8" eb="10">
      <t>シュウリ</t>
    </rPh>
    <phoneticPr fontId="58"/>
  </si>
  <si>
    <t>その他の対事業所サービス</t>
    <rPh sb="2" eb="3">
      <t>タ</t>
    </rPh>
    <rPh sb="4" eb="5">
      <t>タイ</t>
    </rPh>
    <rPh sb="5" eb="8">
      <t>ジギョウショ</t>
    </rPh>
    <phoneticPr fontId="58"/>
  </si>
  <si>
    <t>宿泊業</t>
    <rPh sb="0" eb="2">
      <t>シュクハク</t>
    </rPh>
    <rPh sb="2" eb="3">
      <t>ギョウ</t>
    </rPh>
    <phoneticPr fontId="58"/>
  </si>
  <si>
    <t>洗濯・理容・美容・浴場業</t>
    <rPh sb="0" eb="2">
      <t>センタク</t>
    </rPh>
    <rPh sb="3" eb="5">
      <t>リヨウ</t>
    </rPh>
    <rPh sb="6" eb="8">
      <t>ビヨウ</t>
    </rPh>
    <rPh sb="9" eb="11">
      <t>ヨクジョウ</t>
    </rPh>
    <rPh sb="11" eb="12">
      <t>ギョウ</t>
    </rPh>
    <phoneticPr fontId="58"/>
  </si>
  <si>
    <t>娯楽サービス</t>
    <rPh sb="0" eb="2">
      <t>ゴラク</t>
    </rPh>
    <phoneticPr fontId="58"/>
  </si>
  <si>
    <t>その他の対個人サービス</t>
    <rPh sb="2" eb="3">
      <t>タ</t>
    </rPh>
    <phoneticPr fontId="58"/>
  </si>
  <si>
    <t>103部門分類</t>
    <rPh sb="3" eb="5">
      <t>ブモン</t>
    </rPh>
    <rPh sb="5" eb="7">
      <t>ブンルイ</t>
    </rPh>
    <phoneticPr fontId="4"/>
  </si>
  <si>
    <t>平成27年</t>
    <rPh sb="0" eb="2">
      <t>ヘイセイ</t>
    </rPh>
    <rPh sb="4" eb="5">
      <t>ネン</t>
    </rPh>
    <phoneticPr fontId="4"/>
  </si>
  <si>
    <t>平成28年</t>
    <rPh sb="0" eb="2">
      <t>ヘイセイ</t>
    </rPh>
    <rPh sb="4" eb="5">
      <t>ネン</t>
    </rPh>
    <phoneticPr fontId="4"/>
  </si>
  <si>
    <t>平成29年</t>
    <rPh sb="0" eb="2">
      <t>ヘイセイ</t>
    </rPh>
    <rPh sb="4" eb="5">
      <t>ネン</t>
    </rPh>
    <phoneticPr fontId="4"/>
  </si>
  <si>
    <t>各年の消費転換係数</t>
    <rPh sb="0" eb="2">
      <t>カクネン</t>
    </rPh>
    <rPh sb="3" eb="5">
      <t>ショウヒ</t>
    </rPh>
    <rPh sb="5" eb="7">
      <t>テンカン</t>
    </rPh>
    <rPh sb="7" eb="9">
      <t>ケイスウ</t>
    </rPh>
    <phoneticPr fontId="4"/>
  </si>
  <si>
    <t>後方移動平均（３年）の消費転換係数</t>
    <rPh sb="11" eb="13">
      <t>ショウヒ</t>
    </rPh>
    <rPh sb="13" eb="15">
      <t>テンカン</t>
    </rPh>
    <rPh sb="15" eb="17">
      <t>ケイスウ</t>
    </rPh>
    <phoneticPr fontId="4"/>
  </si>
  <si>
    <t>　　　　○各年の消費転換係数</t>
    <rPh sb="5" eb="7">
      <t>カクネン</t>
    </rPh>
    <rPh sb="8" eb="10">
      <t>ショウヒ</t>
    </rPh>
    <rPh sb="10" eb="12">
      <t>テンカン</t>
    </rPh>
    <rPh sb="12" eb="14">
      <t>ケイスウ</t>
    </rPh>
    <phoneticPr fontId="4"/>
  </si>
  <si>
    <t>※入力・分析シートには、消費転換係数として後方移動平均（３年）の数値を入力しておりますが、各年の消費転換係数等、分析内容にあった任意の数値を入力して下さい。</t>
    <rPh sb="1" eb="3">
      <t>ニュウリョク</t>
    </rPh>
    <rPh sb="4" eb="6">
      <t>ブンセキ</t>
    </rPh>
    <rPh sb="12" eb="14">
      <t>ショウヒ</t>
    </rPh>
    <rPh sb="14" eb="16">
      <t>テンカン</t>
    </rPh>
    <rPh sb="16" eb="18">
      <t>ケイスウ</t>
    </rPh>
    <rPh sb="32" eb="34">
      <t>スウチ</t>
    </rPh>
    <rPh sb="35" eb="37">
      <t>ニュウリョク</t>
    </rPh>
    <rPh sb="54" eb="55">
      <t>トウ</t>
    </rPh>
    <rPh sb="64" eb="66">
      <t>ニンイ</t>
    </rPh>
    <rPh sb="67" eb="69">
      <t>スウチ</t>
    </rPh>
    <rPh sb="74" eb="75">
      <t>クダ</t>
    </rPh>
    <phoneticPr fontId="5"/>
  </si>
  <si>
    <t>平成25年岩手県産業連関表経済波及効果簡易分析ツール</t>
    <rPh sb="0" eb="2">
      <t>ヘイセイ</t>
    </rPh>
    <rPh sb="4" eb="5">
      <t>ネン</t>
    </rPh>
    <rPh sb="5" eb="8">
      <t>イワテケン</t>
    </rPh>
    <rPh sb="8" eb="10">
      <t>サンギョウ</t>
    </rPh>
    <rPh sb="10" eb="12">
      <t>レンカン</t>
    </rPh>
    <rPh sb="12" eb="13">
      <t>ヒョウ</t>
    </rPh>
    <rPh sb="13" eb="15">
      <t>ケイザイ</t>
    </rPh>
    <rPh sb="15" eb="17">
      <t>ハキュウ</t>
    </rPh>
    <rPh sb="17" eb="19">
      <t>コウカ</t>
    </rPh>
    <rPh sb="19" eb="21">
      <t>カンイ</t>
    </rPh>
    <rPh sb="21" eb="23">
      <t>ブンセキ</t>
    </rPh>
    <phoneticPr fontId="4"/>
  </si>
  <si>
    <t>　今般、岩手県における「経済波及効果」の分析を簡便にできるように、『平成25年岩手県産業連関表経</t>
    <rPh sb="1" eb="3">
      <t>コンパン</t>
    </rPh>
    <rPh sb="4" eb="7">
      <t>イワテケン</t>
    </rPh>
    <rPh sb="12" eb="14">
      <t>ケイザイ</t>
    </rPh>
    <rPh sb="14" eb="16">
      <t>ハキュウ</t>
    </rPh>
    <rPh sb="16" eb="18">
      <t>コウカ</t>
    </rPh>
    <rPh sb="20" eb="22">
      <t>ブンセキ</t>
    </rPh>
    <rPh sb="23" eb="25">
      <t>カンベン</t>
    </rPh>
    <rPh sb="34" eb="36">
      <t>ヘイセイ</t>
    </rPh>
    <rPh sb="38" eb="39">
      <t>ネン</t>
    </rPh>
    <rPh sb="39" eb="42">
      <t>イワテケン</t>
    </rPh>
    <rPh sb="42" eb="44">
      <t>サンギョウ</t>
    </rPh>
    <rPh sb="44" eb="46">
      <t>レンカン</t>
    </rPh>
    <rPh sb="46" eb="47">
      <t>ヒョウ</t>
    </rPh>
    <rPh sb="47" eb="48">
      <t>キョウ</t>
    </rPh>
    <phoneticPr fontId="4"/>
  </si>
  <si>
    <t>１　平成25年岩手県産業連関表は、平成25年の岩手県の経済構造を表したものであり、分析</t>
    <phoneticPr fontId="4"/>
  </si>
  <si>
    <t>１　分析結果は、平成25年の価格で表示され、物価変動は考慮されていない。</t>
    <phoneticPr fontId="4"/>
  </si>
  <si>
    <t>平成２５年岩手県産業連関表 経済波及効果簡易分析ツール</t>
    <rPh sb="0" eb="2">
      <t>ヘイセイ</t>
    </rPh>
    <rPh sb="4" eb="5">
      <t>ネン</t>
    </rPh>
    <rPh sb="5" eb="8">
      <t>イワテケン</t>
    </rPh>
    <rPh sb="8" eb="10">
      <t>サンギョウ</t>
    </rPh>
    <rPh sb="10" eb="12">
      <t>レンカン</t>
    </rPh>
    <rPh sb="12" eb="13">
      <t>ヒョウ</t>
    </rPh>
    <rPh sb="14" eb="16">
      <t>ケイザイ</t>
    </rPh>
    <rPh sb="16" eb="18">
      <t>ハキュウ</t>
    </rPh>
    <rPh sb="18" eb="20">
      <t>コウカ</t>
    </rPh>
    <rPh sb="20" eb="22">
      <t>カンイ</t>
    </rPh>
    <rPh sb="22" eb="24">
      <t>ブンセキ</t>
    </rPh>
    <phoneticPr fontId="4"/>
  </si>
  <si>
    <t>〔平成25年岩手県産業連関表（103部門）による試算〕</t>
    <rPh sb="1" eb="3">
      <t>ヘイセイ</t>
    </rPh>
    <rPh sb="5" eb="6">
      <t>ネン</t>
    </rPh>
    <rPh sb="6" eb="9">
      <t>イワテケン</t>
    </rPh>
    <rPh sb="9" eb="11">
      <t>サンギョウ</t>
    </rPh>
    <rPh sb="11" eb="13">
      <t>レンカン</t>
    </rPh>
    <rPh sb="13" eb="14">
      <t>ヒョウ</t>
    </rPh>
    <rPh sb="18" eb="20">
      <t>ブモン</t>
    </rPh>
    <rPh sb="24" eb="26">
      <t>シサン</t>
    </rPh>
    <phoneticPr fontId="4"/>
  </si>
  <si>
    <t>平成25年岩手県産業連関表</t>
    <rPh sb="0" eb="2">
      <t>ヘイセイ</t>
    </rPh>
    <rPh sb="4" eb="5">
      <t>ネン</t>
    </rPh>
    <rPh sb="5" eb="8">
      <t>イワテケン</t>
    </rPh>
    <rPh sb="8" eb="10">
      <t>サンギョウ</t>
    </rPh>
    <rPh sb="10" eb="12">
      <t>レンカン</t>
    </rPh>
    <rPh sb="12" eb="13">
      <t>ヒョウ</t>
    </rPh>
    <phoneticPr fontId="58"/>
  </si>
  <si>
    <t>○平成25年岩手県産業連関表：統合中分類表（いわての統計情報）</t>
    <rPh sb="1" eb="3">
      <t>ヘイセイ</t>
    </rPh>
    <rPh sb="5" eb="6">
      <t>ネン</t>
    </rPh>
    <rPh sb="6" eb="9">
      <t>イワテケン</t>
    </rPh>
    <rPh sb="9" eb="11">
      <t>サンギョウ</t>
    </rPh>
    <rPh sb="11" eb="13">
      <t>レンカン</t>
    </rPh>
    <rPh sb="13" eb="14">
      <t>ヒョウ</t>
    </rPh>
    <rPh sb="15" eb="17">
      <t>トウゴウ</t>
    </rPh>
    <rPh sb="17" eb="18">
      <t>チュウ</t>
    </rPh>
    <rPh sb="18" eb="20">
      <t>ブンルイ</t>
    </rPh>
    <rPh sb="20" eb="21">
      <t>ヒョウ</t>
    </rPh>
    <rPh sb="26" eb="28">
      <t>トウケイ</t>
    </rPh>
    <rPh sb="28" eb="30">
      <t>ジョウホウ</t>
    </rPh>
    <phoneticPr fontId="4"/>
  </si>
  <si>
    <t>○平成25年岩手県産業連関表：雇用表・統合中分類表（いわての統計情報）</t>
    <rPh sb="1" eb="3">
      <t>ヘイセイ</t>
    </rPh>
    <rPh sb="5" eb="6">
      <t>ネン</t>
    </rPh>
    <rPh sb="6" eb="9">
      <t>イワテケン</t>
    </rPh>
    <rPh sb="9" eb="11">
      <t>サンギョウ</t>
    </rPh>
    <rPh sb="11" eb="13">
      <t>レンカン</t>
    </rPh>
    <rPh sb="13" eb="14">
      <t>ヒョウ</t>
    </rPh>
    <rPh sb="15" eb="17">
      <t>コヨウ</t>
    </rPh>
    <rPh sb="17" eb="18">
      <t>ヒョウ</t>
    </rPh>
    <rPh sb="19" eb="21">
      <t>トウゴウ</t>
    </rPh>
    <rPh sb="21" eb="22">
      <t>ナカ</t>
    </rPh>
    <rPh sb="22" eb="24">
      <t>ブンルイ</t>
    </rPh>
    <rPh sb="24" eb="25">
      <t>ヒョウ</t>
    </rPh>
    <rPh sb="30" eb="32">
      <t>トウケイ</t>
    </rPh>
    <rPh sb="32" eb="34">
      <t>ジョウホウ</t>
    </rPh>
    <phoneticPr fontId="4"/>
  </si>
  <si>
    <t>平成25年岩手県産業連関表</t>
    <rPh sb="0" eb="2">
      <t>ヘイセイ</t>
    </rPh>
    <rPh sb="4" eb="5">
      <t>ネン</t>
    </rPh>
    <rPh sb="5" eb="8">
      <t>イワテケン</t>
    </rPh>
    <rPh sb="8" eb="10">
      <t>サンギョウ</t>
    </rPh>
    <rPh sb="10" eb="12">
      <t>レンカン</t>
    </rPh>
    <rPh sb="12" eb="13">
      <t>ヒョウ</t>
    </rPh>
    <phoneticPr fontId="5"/>
  </si>
  <si>
    <t>生産者価格表</t>
    <rPh sb="0" eb="3">
      <t>セイサンシャ</t>
    </rPh>
    <rPh sb="3" eb="5">
      <t>カカク</t>
    </rPh>
    <rPh sb="5" eb="6">
      <t>ヒョウ</t>
    </rPh>
    <phoneticPr fontId="58"/>
  </si>
  <si>
    <t>逆行列係数表〔｛Ｉ-（Ｉ-Ｍ）Ａ｝＾-1〕</t>
    <rPh sb="0" eb="3">
      <t>ギャクギョウレツ</t>
    </rPh>
    <rPh sb="3" eb="5">
      <t>ケイスウ</t>
    </rPh>
    <rPh sb="5" eb="6">
      <t>ヒョウ</t>
    </rPh>
    <phoneticPr fontId="67"/>
  </si>
  <si>
    <t>平成30年</t>
    <rPh sb="0" eb="2">
      <t>ヘイセイ</t>
    </rPh>
    <rPh sb="4" eb="5">
      <t>ネン</t>
    </rPh>
    <phoneticPr fontId="4"/>
  </si>
  <si>
    <t>　　　　　平成29年～令和元年の平均：0.585006、平成28年～30年の平均：0.614214、平成27年～29年の平均：0.615511、平成26年～28年の平均：0.611127、平成25年～27年の平均：0.603944、平成24年～26年の平均：0.600783、平成23年～25年の平均：0.622041</t>
    <rPh sb="5" eb="7">
      <t>ヘイセイ</t>
    </rPh>
    <rPh sb="9" eb="10">
      <t>ネン</t>
    </rPh>
    <rPh sb="11" eb="15">
      <t>レイワガンネン</t>
    </rPh>
    <rPh sb="16" eb="18">
      <t>ヘイキン</t>
    </rPh>
    <phoneticPr fontId="4"/>
  </si>
  <si>
    <t>　　　　　令和元年：0.585006、平成30年：0.631318、平成29年：0.552528、平成28年：0.658796、平成27年：0.635208、平成26年：0.539377、平成25年：0.637246、平成24年：0.625726、平成23年：0.603152</t>
    <rPh sb="5" eb="9">
      <t>レイワガンネン</t>
    </rPh>
    <rPh sb="64" eb="66">
      <t>ヘイセイ</t>
    </rPh>
    <rPh sb="68" eb="69">
      <t>ネン</t>
    </rPh>
    <rPh sb="79" eb="81">
      <t>ヘイセイ</t>
    </rPh>
    <rPh sb="83" eb="84">
      <t>ネン</t>
    </rPh>
    <rPh sb="94" eb="96">
      <t>ヘイセイ</t>
    </rPh>
    <rPh sb="98" eb="99">
      <t>ネン</t>
    </rPh>
    <rPh sb="109" eb="111">
      <t>ヘイセイ</t>
    </rPh>
    <rPh sb="113" eb="114">
      <t>ネン</t>
    </rPh>
    <rPh sb="124" eb="126">
      <t>ヘイセイ</t>
    </rPh>
    <rPh sb="128" eb="129">
      <t>ネン</t>
    </rPh>
    <phoneticPr fontId="4"/>
  </si>
  <si>
    <t>令和元年</t>
    <rPh sb="0" eb="2">
      <t>レイワ</t>
    </rPh>
    <rPh sb="2" eb="4">
      <t>ガンネン</t>
    </rPh>
    <phoneticPr fontId="4"/>
  </si>
  <si>
    <t>　値を参考として記載していますので、分析内容にあった数字を選んで入力してください。なお、自</t>
    <phoneticPr fontId="4"/>
  </si>
  <si>
    <t>れば分析結果の完成です。今回の例で分析した結果、岩手県経済には約13.6億円（1,367,612千</t>
    <rPh sb="2" eb="4">
      <t>ブンセキ</t>
    </rPh>
    <rPh sb="4" eb="6">
      <t>ケッカ</t>
    </rPh>
    <rPh sb="7" eb="9">
      <t>カンセイ</t>
    </rPh>
    <rPh sb="31" eb="32">
      <t>ヤク</t>
    </rPh>
    <phoneticPr fontId="4"/>
  </si>
  <si>
    <t>岩手県ふるさと振興部調査統計課　調査分析担当</t>
    <rPh sb="0" eb="3">
      <t>イワテケン</t>
    </rPh>
    <rPh sb="7" eb="9">
      <t>シンコウ</t>
    </rPh>
    <rPh sb="9" eb="10">
      <t>ブ</t>
    </rPh>
    <rPh sb="10" eb="12">
      <t>チョウサ</t>
    </rPh>
    <rPh sb="12" eb="14">
      <t>トウケイ</t>
    </rPh>
    <rPh sb="14" eb="15">
      <t>カ</t>
    </rPh>
    <rPh sb="16" eb="18">
      <t>チョウサ</t>
    </rPh>
    <rPh sb="18" eb="20">
      <t>ブンセキ</t>
    </rPh>
    <rPh sb="20" eb="22">
      <t>タントウ</t>
    </rPh>
    <phoneticPr fontId="4"/>
  </si>
  <si>
    <t>ＴＥＬ　０１９－６２９－５３００　　　ＦＡＸ　０１９－６２９－５３０９</t>
    <phoneticPr fontId="4"/>
  </si>
  <si>
    <t>Ｅ－ｍａｉｌ　AA0003@pref.iwate.jp</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</si>
</sst>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00_ ;[Red]\-0.000000\ "/>
    <numFmt numFmtId="177" formatCode="#,##0_ "/>
    <numFmt numFmtId="178" formatCode="#,##0.000000_ "/>
    <numFmt numFmtId="179" formatCode="0.000000"/>
    <numFmt numFmtId="180" formatCode="#,##0.000000;[Red]\-#,##0.000000"/>
    <numFmt numFmtId="181" formatCode="0.0000"/>
    <numFmt numFmtId="182" formatCode="#,##0_ ;[Red]\-#,##0\ "/>
    <numFmt numFmtId="183" formatCode="0.000000_ "/>
    <numFmt numFmtId="184" formatCode="#,##0.000000_ ;[Red]\-#,##0.000000\ "/>
  </numFmts>
  <fonts count="69">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4"/>
      <name val="HG創英角ｺﾞｼｯｸUB"/>
      <family val="3"/>
      <charset val="128"/>
    </font>
    <font>
      <sz val="9"/>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2"/>
      <name val="ＭＳ 明朝"/>
      <family val="1"/>
      <charset val="128"/>
    </font>
    <font>
      <sz val="11"/>
      <color indexed="17"/>
      <name val="ＭＳ Ｐゴシック"/>
      <family val="3"/>
      <charset val="128"/>
    </font>
    <font>
      <u/>
      <sz val="11"/>
      <color indexed="12"/>
      <name val="ＭＳ Ｐゴシック"/>
      <family val="3"/>
      <charset val="128"/>
    </font>
    <font>
      <sz val="14"/>
      <name val="ＭＳ Ｐゴシック"/>
      <family val="3"/>
      <charset val="128"/>
    </font>
    <font>
      <sz val="11"/>
      <name val="標準ゴシック"/>
      <family val="3"/>
      <charset val="128"/>
    </font>
    <font>
      <sz val="11"/>
      <color indexed="12"/>
      <name val="ＭＳ Ｐゴシック"/>
      <family val="3"/>
      <charset val="128"/>
    </font>
    <font>
      <sz val="10"/>
      <name val="ＭＳ Ｐゴシック"/>
      <family val="3"/>
      <charset val="128"/>
    </font>
    <font>
      <sz val="12"/>
      <name val="ＭＳ Ｐゴシック"/>
      <family val="3"/>
      <charset val="128"/>
    </font>
    <font>
      <sz val="8"/>
      <name val="ＭＳ Ｐゴシック"/>
      <family val="3"/>
      <charset val="128"/>
    </font>
    <font>
      <sz val="11"/>
      <name val="HG創英角ｺﾞｼｯｸUB"/>
      <family val="3"/>
      <charset val="128"/>
    </font>
    <font>
      <b/>
      <sz val="14"/>
      <name val="ＭＳ Ｐゴシック"/>
      <family val="3"/>
      <charset val="128"/>
    </font>
    <font>
      <sz val="12"/>
      <name val="ＭＳ Ｐ明朝"/>
      <family val="1"/>
      <charset val="128"/>
    </font>
    <font>
      <sz val="14"/>
      <name val="ＭＳ Ｐ明朝"/>
      <family val="1"/>
      <charset val="128"/>
    </font>
    <font>
      <sz val="13"/>
      <name val="ＭＳ Ｐゴシック"/>
      <family val="3"/>
      <charset val="128"/>
    </font>
    <font>
      <sz val="16"/>
      <name val="ＭＳ Ｐゴシック"/>
      <family val="3"/>
      <charset val="128"/>
    </font>
    <font>
      <b/>
      <sz val="18"/>
      <name val="ＭＳ Ｐゴシック"/>
      <family val="3"/>
      <charset val="128"/>
    </font>
    <font>
      <sz val="11"/>
      <name val="ＭＳ Ｐ明朝"/>
      <family val="1"/>
      <charset val="128"/>
    </font>
    <font>
      <b/>
      <sz val="14"/>
      <color indexed="81"/>
      <name val="ＭＳ Ｐゴシック"/>
      <family val="3"/>
      <charset val="128"/>
    </font>
    <font>
      <sz val="16"/>
      <name val="HG創英角ｺﾞｼｯｸUB"/>
      <family val="3"/>
      <charset val="128"/>
    </font>
    <font>
      <sz val="18"/>
      <name val="HG創英角ｺﾞｼｯｸUB"/>
      <family val="3"/>
      <charset val="128"/>
    </font>
    <font>
      <b/>
      <sz val="14"/>
      <color indexed="10"/>
      <name val="ＭＳ Ｐゴシック"/>
      <family val="3"/>
      <charset val="128"/>
    </font>
    <font>
      <sz val="13"/>
      <name val="ＭＳ Ｐ明朝"/>
      <family val="1"/>
      <charset val="128"/>
    </font>
    <font>
      <sz val="13"/>
      <color indexed="12"/>
      <name val="ＭＳ Ｐ明朝"/>
      <family val="1"/>
      <charset val="128"/>
    </font>
    <font>
      <sz val="12"/>
      <color indexed="10"/>
      <name val="ＭＳ Ｐゴシック"/>
      <family val="3"/>
      <charset val="128"/>
    </font>
    <font>
      <sz val="12"/>
      <color indexed="10"/>
      <name val="HG創英角ｺﾞｼｯｸUB"/>
      <family val="3"/>
      <charset val="128"/>
    </font>
    <font>
      <sz val="14"/>
      <color indexed="10"/>
      <name val="HG創英角ｺﾞｼｯｸUB"/>
      <family val="3"/>
      <charset val="128"/>
    </font>
    <font>
      <sz val="16"/>
      <name val="ＭＳ Ｐ明朝"/>
      <family val="1"/>
      <charset val="128"/>
    </font>
    <font>
      <sz val="10"/>
      <name val="ＭＳ Ｐ明朝"/>
      <family val="1"/>
      <charset val="128"/>
    </font>
    <font>
      <sz val="10.5"/>
      <name val="ＭＳ Ｐ明朝"/>
      <family val="1"/>
      <charset val="128"/>
    </font>
    <font>
      <sz val="11"/>
      <color theme="1"/>
      <name val="ＭＳ Ｐゴシック"/>
      <family val="3"/>
      <charset val="128"/>
      <scheme val="minor"/>
    </font>
    <font>
      <sz val="11"/>
      <color rgb="FFFF0000"/>
      <name val="ＭＳ Ｐゴシック"/>
      <family val="3"/>
      <charset val="128"/>
    </font>
    <font>
      <sz val="13"/>
      <color rgb="FF0000FF"/>
      <name val="ＭＳ Ｐ明朝"/>
      <family val="1"/>
      <charset val="128"/>
    </font>
    <font>
      <sz val="13"/>
      <color rgb="FF0000FF"/>
      <name val="ＭＳ Ｐゴシック"/>
      <family val="3"/>
      <charset val="128"/>
    </font>
    <font>
      <sz val="11"/>
      <name val="ＭＳ Ｐゴシック"/>
      <family val="3"/>
      <charset val="128"/>
      <scheme val="minor"/>
    </font>
    <font>
      <sz val="6"/>
      <name val="ＭＳ Ｐゴシック"/>
      <family val="3"/>
      <charset val="128"/>
      <scheme val="minor"/>
    </font>
    <font>
      <sz val="9"/>
      <name val="ＭＳ Ｐゴシック"/>
      <family val="3"/>
      <charset val="128"/>
      <scheme val="minor"/>
    </font>
    <font>
      <sz val="11"/>
      <color theme="1"/>
      <name val="ＭＳ Ｐゴシック"/>
      <family val="2"/>
      <scheme val="minor"/>
    </font>
    <font>
      <sz val="10"/>
      <name val="ＭＳ 明朝"/>
      <family val="1"/>
      <charset val="128"/>
    </font>
    <font>
      <sz val="11"/>
      <name val="ＭＳ ゴシック"/>
      <family val="3"/>
      <charset val="128"/>
    </font>
    <font>
      <sz val="11"/>
      <name val="ＭＳ Ｐゴシック"/>
      <family val="2"/>
      <scheme val="minor"/>
    </font>
    <font>
      <sz val="9"/>
      <name val="標準ゴシック"/>
      <family val="3"/>
      <charset val="128"/>
    </font>
    <font>
      <sz val="11"/>
      <name val="ＭＳ Ｐゴシック"/>
      <family val="2"/>
    </font>
    <font>
      <b/>
      <sz val="12"/>
      <color rgb="FFFF0000"/>
      <name val="ＭＳ Ｐ明朝"/>
      <family val="1"/>
      <charset val="128"/>
    </font>
    <font>
      <sz val="6"/>
      <name val="ＭＳ Ｐゴシック"/>
      <family val="2"/>
      <charset val="128"/>
      <scheme val="minor"/>
    </font>
    <font>
      <sz val="9"/>
      <color rgb="FF000000"/>
      <name val="ＭＳ Ｐゴシック"/>
      <family val="2"/>
      <charset val="128"/>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mediumGray">
        <fgColor indexed="10"/>
      </patternFill>
    </fill>
    <fill>
      <patternFill patternType="lightGray">
        <fgColor indexed="10"/>
      </patternFill>
    </fill>
    <fill>
      <patternFill patternType="gray125">
        <fgColor indexed="10"/>
      </patternFill>
    </fill>
    <fill>
      <patternFill patternType="darkGray">
        <fgColor indexed="10"/>
      </patternFill>
    </fill>
    <fill>
      <patternFill patternType="mediumGray">
        <fgColor indexed="45"/>
      </patternFill>
    </fill>
    <fill>
      <patternFill patternType="mediumGray">
        <fgColor indexed="47"/>
      </patternFill>
    </fill>
    <fill>
      <patternFill patternType="mediumGray">
        <fgColor indexed="42"/>
      </patternFill>
    </fill>
    <fill>
      <patternFill patternType="mediumGray">
        <fgColor indexed="44"/>
      </patternFill>
    </fill>
    <fill>
      <patternFill patternType="mediumGray">
        <fgColor indexed="43"/>
      </patternFill>
    </fill>
    <fill>
      <patternFill patternType="solid">
        <fgColor indexed="9"/>
        <bgColor indexed="64"/>
      </patternFill>
    </fill>
    <fill>
      <patternFill patternType="mediumGray">
        <fgColor indexed="46"/>
      </patternFill>
    </fill>
    <fill>
      <patternFill patternType="mediumGray">
        <fgColor indexed="41"/>
      </patternFill>
    </fill>
    <fill>
      <patternFill patternType="lightGray">
        <fgColor indexed="43"/>
      </patternFill>
    </fill>
    <fill>
      <patternFill patternType="solid">
        <fgColor rgb="FFFFFFCC"/>
        <bgColor indexed="64"/>
      </patternFill>
    </fill>
    <fill>
      <patternFill patternType="solid">
        <fgColor theme="9" tint="0.79998168889431442"/>
        <bgColor indexed="64"/>
      </patternFill>
    </fill>
    <fill>
      <patternFill patternType="solid">
        <fgColor theme="4" tint="0.79998168889431442"/>
        <bgColor indexed="64"/>
      </patternFill>
    </fill>
  </fills>
  <borders count="192">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style="medium">
        <color indexed="64"/>
      </left>
      <right/>
      <top style="dotted">
        <color indexed="64"/>
      </top>
      <bottom/>
      <diagonal/>
    </border>
    <border>
      <left/>
      <right/>
      <top style="dotted">
        <color indexed="64"/>
      </top>
      <bottom/>
      <diagonal/>
    </border>
    <border>
      <left style="dashed">
        <color indexed="64"/>
      </left>
      <right/>
      <top/>
      <bottom/>
      <diagonal/>
    </border>
    <border>
      <left/>
      <right style="thin">
        <color indexed="64"/>
      </right>
      <top/>
      <bottom/>
      <diagonal/>
    </border>
    <border>
      <left style="dashed">
        <color indexed="64"/>
      </left>
      <right style="medium">
        <color indexed="64"/>
      </right>
      <top style="dashed">
        <color indexed="64"/>
      </top>
      <bottom/>
      <diagonal/>
    </border>
    <border>
      <left/>
      <right style="thin">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medium">
        <color indexed="64"/>
      </left>
      <right style="thin">
        <color indexed="64"/>
      </right>
      <top style="thin">
        <color indexed="64"/>
      </top>
      <bottom/>
      <diagonal/>
    </border>
    <border>
      <left style="dashed">
        <color indexed="64"/>
      </left>
      <right/>
      <top/>
      <bottom style="dashed">
        <color indexed="64"/>
      </bottom>
      <diagonal/>
    </border>
    <border>
      <left/>
      <right style="thin">
        <color indexed="64"/>
      </right>
      <top/>
      <bottom style="medium">
        <color indexed="64"/>
      </bottom>
      <diagonal/>
    </border>
    <border>
      <left/>
      <right/>
      <top/>
      <bottom style="dashed">
        <color indexed="64"/>
      </bottom>
      <diagonal/>
    </border>
    <border>
      <left/>
      <right style="thin">
        <color indexed="64"/>
      </right>
      <top style="thin">
        <color indexed="64"/>
      </top>
      <bottom/>
      <diagonal/>
    </border>
    <border>
      <left/>
      <right style="dashed">
        <color indexed="64"/>
      </right>
      <top/>
      <bottom/>
      <diagonal/>
    </border>
    <border>
      <left/>
      <right style="thin">
        <color indexed="64"/>
      </right>
      <top style="dotted">
        <color indexed="64"/>
      </top>
      <bottom style="medium">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bottom style="medium">
        <color indexed="64"/>
      </bottom>
      <diagonal/>
    </border>
    <border>
      <left/>
      <right style="dashed">
        <color indexed="64"/>
      </right>
      <top style="dashed">
        <color indexed="64"/>
      </top>
      <bottom/>
      <diagonal/>
    </border>
    <border>
      <left/>
      <right style="dashed">
        <color indexed="64"/>
      </right>
      <top style="thin">
        <color indexed="64"/>
      </top>
      <bottom/>
      <diagonal/>
    </border>
    <border>
      <left/>
      <right style="medium">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bottom/>
      <diagonal/>
    </border>
    <border>
      <left/>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bottom style="double">
        <color indexed="64"/>
      </bottom>
      <diagonal/>
    </border>
    <border>
      <left style="thin">
        <color indexed="64"/>
      </left>
      <right/>
      <top/>
      <bottom style="double">
        <color indexed="64"/>
      </bottom>
      <diagonal/>
    </border>
    <border>
      <left style="thin">
        <color indexed="64"/>
      </left>
      <right style="medium">
        <color indexed="64"/>
      </right>
      <top/>
      <bottom style="double">
        <color indexed="64"/>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style="medium">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diagonalUp="1">
      <left style="medium">
        <color indexed="64"/>
      </left>
      <right style="thin">
        <color indexed="64"/>
      </right>
      <top style="double">
        <color indexed="64"/>
      </top>
      <bottom style="medium">
        <color indexed="64"/>
      </bottom>
      <diagonal style="thin">
        <color indexed="64"/>
      </diagonal>
    </border>
    <border>
      <left style="medium">
        <color indexed="64"/>
      </left>
      <right style="thin">
        <color indexed="64"/>
      </right>
      <top style="double">
        <color indexed="64"/>
      </top>
      <bottom style="medium">
        <color indexed="64"/>
      </bottom>
      <diagonal/>
    </border>
    <border>
      <left/>
      <right/>
      <top/>
      <bottom style="medium">
        <color indexed="64"/>
      </bottom>
      <diagonal/>
    </border>
    <border>
      <left style="thin">
        <color indexed="64"/>
      </left>
      <right/>
      <top style="dashed">
        <color indexed="64"/>
      </top>
      <bottom/>
      <diagonal/>
    </border>
    <border>
      <left/>
      <right/>
      <top style="dashed">
        <color indexed="64"/>
      </top>
      <bottom/>
      <diagonal/>
    </border>
    <border>
      <left/>
      <right/>
      <top style="dashed">
        <color indexed="64"/>
      </top>
      <bottom style="medium">
        <color indexed="64"/>
      </bottom>
      <diagonal/>
    </border>
    <border>
      <left/>
      <right style="dashed">
        <color indexed="64"/>
      </right>
      <top style="dashed">
        <color indexed="64"/>
      </top>
      <bottom style="medium">
        <color indexed="64"/>
      </bottom>
      <diagonal/>
    </border>
    <border>
      <left style="thin">
        <color indexed="64"/>
      </left>
      <right/>
      <top/>
      <bottom style="dashed">
        <color indexed="64"/>
      </bottom>
      <diagonal/>
    </border>
    <border>
      <left style="thin">
        <color indexed="64"/>
      </left>
      <right/>
      <top style="dashed">
        <color indexed="64"/>
      </top>
      <bottom style="medium">
        <color indexed="64"/>
      </bottom>
      <diagonal/>
    </border>
    <border>
      <left style="thin">
        <color indexed="64"/>
      </left>
      <right/>
      <top/>
      <bottom style="medium">
        <color indexed="64"/>
      </bottom>
      <diagonal/>
    </border>
    <border>
      <left style="thick">
        <color indexed="10"/>
      </left>
      <right style="thick">
        <color indexed="10"/>
      </right>
      <top style="hair">
        <color indexed="64"/>
      </top>
      <bottom style="hair">
        <color indexed="64"/>
      </bottom>
      <diagonal/>
    </border>
    <border>
      <left style="thick">
        <color indexed="10"/>
      </left>
      <right style="thick">
        <color indexed="10"/>
      </right>
      <top/>
      <bottom style="double">
        <color indexed="64"/>
      </bottom>
      <diagonal/>
    </border>
    <border>
      <left style="thick">
        <color indexed="10"/>
      </left>
      <right style="thick">
        <color indexed="10"/>
      </right>
      <top style="thick">
        <color indexed="10"/>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thin">
        <color indexed="8"/>
      </right>
      <top/>
      <bottom/>
      <diagonal/>
    </border>
    <border>
      <left style="thin">
        <color indexed="8"/>
      </left>
      <right style="thin">
        <color indexed="8"/>
      </right>
      <top/>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style="medium">
        <color indexed="8"/>
      </right>
      <top/>
      <bottom/>
      <diagonal/>
    </border>
    <border>
      <left/>
      <right/>
      <top style="hair">
        <color indexed="64"/>
      </top>
      <bottom style="hair">
        <color indexed="64"/>
      </bottom>
      <diagonal/>
    </border>
    <border>
      <left/>
      <right/>
      <top style="hair">
        <color indexed="64"/>
      </top>
      <bottom/>
      <diagonal/>
    </border>
    <border>
      <left style="thick">
        <color indexed="10"/>
      </left>
      <right style="thick">
        <color indexed="10"/>
      </right>
      <top style="hair">
        <color indexed="64"/>
      </top>
      <bottom/>
      <diagonal/>
    </border>
    <border diagonalUp="1">
      <left style="thin">
        <color indexed="64"/>
      </left>
      <right style="thin">
        <color indexed="64"/>
      </right>
      <top style="double">
        <color indexed="64"/>
      </top>
      <bottom style="medium">
        <color indexed="64"/>
      </bottom>
      <diagonal style="thin">
        <color indexed="64"/>
      </diagonal>
    </border>
    <border>
      <left/>
      <right style="thin">
        <color indexed="64"/>
      </right>
      <top style="double">
        <color indexed="64"/>
      </top>
      <bottom style="hair">
        <color indexed="64"/>
      </bottom>
      <diagonal/>
    </border>
    <border>
      <left/>
      <right style="thin">
        <color indexed="64"/>
      </right>
      <top style="double">
        <color indexed="64"/>
      </top>
      <bottom style="medium">
        <color indexed="64"/>
      </bottom>
      <diagonal/>
    </border>
    <border>
      <left/>
      <right style="thin">
        <color indexed="64"/>
      </right>
      <top style="hair">
        <color indexed="64"/>
      </top>
      <bottom/>
      <diagonal/>
    </border>
    <border diagonalUp="1">
      <left/>
      <right style="thin">
        <color indexed="64"/>
      </right>
      <top style="double">
        <color indexed="64"/>
      </top>
      <bottom style="medium">
        <color indexed="64"/>
      </bottom>
      <diagonal style="thin">
        <color indexed="64"/>
      </diagonal>
    </border>
    <border>
      <left style="thin">
        <color indexed="64"/>
      </left>
      <right/>
      <top style="hair">
        <color indexed="64"/>
      </top>
      <bottom/>
      <diagonal/>
    </border>
    <border diagonalUp="1">
      <left style="thin">
        <color indexed="64"/>
      </left>
      <right/>
      <top style="double">
        <color indexed="64"/>
      </top>
      <bottom style="medium">
        <color indexed="64"/>
      </bottom>
      <diagonal style="thin">
        <color indexed="64"/>
      </diagonal>
    </border>
    <border>
      <left style="thin">
        <color indexed="64"/>
      </left>
      <right/>
      <top style="double">
        <color indexed="64"/>
      </top>
      <bottom style="medium">
        <color indexed="64"/>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thin">
        <color indexed="64"/>
      </top>
      <bottom style="thin">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top style="hair">
        <color indexed="64"/>
      </top>
      <bottom/>
      <diagonal/>
    </border>
    <border>
      <left/>
      <right style="medium">
        <color indexed="64"/>
      </right>
      <top style="hair">
        <color indexed="64"/>
      </top>
      <bottom/>
      <diagonal/>
    </border>
    <border>
      <left/>
      <right style="medium">
        <color indexed="64"/>
      </right>
      <top/>
      <bottom style="medium">
        <color indexed="64"/>
      </bottom>
      <diagonal/>
    </border>
    <border>
      <left style="dashed">
        <color indexed="64"/>
      </left>
      <right/>
      <top style="dashed">
        <color indexed="64"/>
      </top>
      <bottom style="thin">
        <color indexed="64"/>
      </bottom>
      <diagonal/>
    </border>
    <border>
      <left/>
      <right/>
      <top style="dashed">
        <color indexed="64"/>
      </top>
      <bottom style="thin">
        <color indexed="64"/>
      </bottom>
      <diagonal/>
    </border>
    <border>
      <left/>
      <right style="thin">
        <color indexed="64"/>
      </right>
      <top style="dashed">
        <color indexed="64"/>
      </top>
      <bottom style="thin">
        <color indexed="64"/>
      </bottom>
      <diagonal/>
    </border>
    <border>
      <left style="double">
        <color indexed="64"/>
      </left>
      <right/>
      <top style="hair">
        <color indexed="64"/>
      </top>
      <bottom style="double">
        <color indexed="64"/>
      </bottom>
      <diagonal/>
    </border>
    <border>
      <left/>
      <right/>
      <top style="hair">
        <color indexed="64"/>
      </top>
      <bottom style="double">
        <color indexed="64"/>
      </bottom>
      <diagonal/>
    </border>
    <border>
      <left/>
      <right style="double">
        <color indexed="64"/>
      </right>
      <top style="hair">
        <color indexed="64"/>
      </top>
      <bottom style="double">
        <color indexed="64"/>
      </bottom>
      <diagonal/>
    </border>
    <border>
      <left style="double">
        <color indexed="64"/>
      </left>
      <right/>
      <top style="dashed">
        <color indexed="64"/>
      </top>
      <bottom style="thin">
        <color indexed="64"/>
      </bottom>
      <diagonal/>
    </border>
    <border>
      <left/>
      <right style="double">
        <color indexed="64"/>
      </right>
      <top style="dashed">
        <color indexed="64"/>
      </top>
      <bottom style="thin">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thin">
        <color indexed="64"/>
      </left>
      <right/>
      <top style="dashed">
        <color indexed="64"/>
      </top>
      <bottom style="thin">
        <color indexed="64"/>
      </bottom>
      <diagonal/>
    </border>
    <border>
      <left/>
      <right style="double">
        <color indexed="64"/>
      </right>
      <top style="hair">
        <color indexed="64"/>
      </top>
      <bottom style="medium">
        <color indexed="64"/>
      </bottom>
      <diagonal/>
    </border>
    <border>
      <left style="hair">
        <color indexed="64"/>
      </left>
      <right/>
      <top style="hair">
        <color indexed="64"/>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8"/>
      </left>
      <right/>
      <top style="medium">
        <color indexed="8"/>
      </top>
      <bottom/>
      <diagonal/>
    </border>
    <border>
      <left/>
      <right style="thin">
        <color indexed="8"/>
      </right>
      <top style="medium">
        <color indexed="8"/>
      </top>
      <bottom/>
      <diagonal/>
    </border>
    <border>
      <left style="medium">
        <color indexed="8"/>
      </left>
      <right/>
      <top/>
      <bottom/>
      <diagonal/>
    </border>
    <border>
      <left style="medium">
        <color indexed="8"/>
      </left>
      <right/>
      <top/>
      <bottom style="thin">
        <color indexed="8"/>
      </bottom>
      <diagonal/>
    </border>
    <border>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medium">
        <color indexed="8"/>
      </top>
      <bottom/>
      <diagonal/>
    </border>
    <border>
      <left style="thin">
        <color indexed="8"/>
      </left>
      <right style="thin">
        <color indexed="8"/>
      </right>
      <top/>
      <bottom style="thin">
        <color indexed="8"/>
      </bottom>
      <diagonal/>
    </border>
    <border>
      <left style="thin">
        <color indexed="8"/>
      </left>
      <right style="medium">
        <color indexed="8"/>
      </right>
      <top style="medium">
        <color indexed="8"/>
      </top>
      <bottom/>
      <diagonal/>
    </border>
    <border>
      <left style="thin">
        <color indexed="8"/>
      </left>
      <right style="medium">
        <color indexed="8"/>
      </right>
      <top/>
      <bottom style="thin">
        <color indexed="8"/>
      </bottom>
      <diagonal/>
    </border>
    <border>
      <left style="thick">
        <color rgb="FFFF0000"/>
      </left>
      <right style="thick">
        <color rgb="FFFF0000"/>
      </right>
      <top style="double">
        <color indexed="64"/>
      </top>
      <bottom style="thick">
        <color rgb="FFFF0000"/>
      </bottom>
      <diagonal/>
    </border>
    <border diagonalUp="1">
      <left style="thick">
        <color rgb="FFFF0000"/>
      </left>
      <right/>
      <top style="double">
        <color indexed="64"/>
      </top>
      <bottom style="medium">
        <color indexed="64"/>
      </bottom>
      <diagonal style="thin">
        <color indexed="64"/>
      </diagonal>
    </border>
    <border>
      <left style="medium">
        <color theme="1"/>
      </left>
      <right style="thin">
        <color theme="1"/>
      </right>
      <top style="double">
        <color indexed="64"/>
      </top>
      <bottom style="medium">
        <color theme="1"/>
      </bottom>
      <diagonal/>
    </border>
    <border diagonalUp="1">
      <left style="thin">
        <color theme="1"/>
      </left>
      <right style="thin">
        <color theme="1"/>
      </right>
      <top style="double">
        <color theme="1"/>
      </top>
      <bottom style="medium">
        <color theme="1"/>
      </bottom>
      <diagonal style="thin">
        <color theme="1"/>
      </diagonal>
    </border>
    <border>
      <left style="thin">
        <color theme="1"/>
      </left>
      <right style="thin">
        <color indexed="64"/>
      </right>
      <top style="double">
        <color theme="1"/>
      </top>
      <bottom style="medium">
        <color theme="1"/>
      </bottom>
      <diagonal/>
    </border>
    <border>
      <left style="thin">
        <color indexed="64"/>
      </left>
      <right style="thick">
        <color indexed="10"/>
      </right>
      <top style="hair">
        <color indexed="64"/>
      </top>
      <bottom style="hair">
        <color indexed="64"/>
      </bottom>
      <diagonal/>
    </border>
    <border>
      <left style="thin">
        <color indexed="64"/>
      </left>
      <right style="thin">
        <color indexed="64"/>
      </right>
      <top style="hair">
        <color auto="1"/>
      </top>
      <bottom style="double">
        <color indexed="64"/>
      </bottom>
      <diagonal/>
    </border>
    <border>
      <left style="thin">
        <color indexed="8"/>
      </left>
      <right/>
      <top style="medium">
        <color indexed="8"/>
      </top>
      <bottom/>
      <diagonal/>
    </border>
    <border>
      <left/>
      <right/>
      <top style="medium">
        <color indexed="8"/>
      </top>
      <bottom/>
      <diagonal/>
    </border>
    <border>
      <left style="thin">
        <color indexed="64"/>
      </left>
      <right style="thin">
        <color indexed="8"/>
      </right>
      <top style="medium">
        <color indexed="8"/>
      </top>
      <bottom/>
      <diagonal/>
    </border>
    <border>
      <left style="thin">
        <color indexed="64"/>
      </left>
      <right style="thin">
        <color indexed="8"/>
      </right>
      <top/>
      <bottom/>
      <diagonal/>
    </border>
    <border>
      <left style="thin">
        <color indexed="64"/>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thin">
        <color indexed="64"/>
      </left>
      <right style="thin">
        <color indexed="8"/>
      </right>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double">
        <color indexed="64"/>
      </top>
      <bottom style="hair">
        <color indexed="64"/>
      </bottom>
      <diagonal/>
    </border>
    <border>
      <left style="thick">
        <color indexed="10"/>
      </left>
      <right style="thick">
        <color indexed="10"/>
      </right>
      <top style="double">
        <color indexed="64"/>
      </top>
      <bottom style="hair">
        <color indexed="64"/>
      </bottom>
      <diagonal/>
    </border>
    <border>
      <left style="medium">
        <color indexed="64"/>
      </left>
      <right/>
      <top style="double">
        <color indexed="64"/>
      </top>
      <bottom style="hair">
        <color indexed="64"/>
      </bottom>
      <diagonal/>
    </border>
    <border diagonalUp="1">
      <left style="thin">
        <color indexed="64"/>
      </left>
      <right style="thin">
        <color indexed="64"/>
      </right>
      <top style="double">
        <color indexed="64"/>
      </top>
      <bottom style="hair">
        <color indexed="64"/>
      </bottom>
      <diagonal style="thin">
        <color indexed="64"/>
      </diagonal>
    </border>
    <border diagonalUp="1">
      <left style="thin">
        <color indexed="64"/>
      </left>
      <right style="thin">
        <color indexed="64"/>
      </right>
      <top style="hair">
        <color indexed="64"/>
      </top>
      <bottom style="hair">
        <color indexed="64"/>
      </bottom>
      <diagonal style="thin">
        <color indexed="64"/>
      </diagonal>
    </border>
    <border>
      <left style="medium">
        <color indexed="64"/>
      </left>
      <right style="thin">
        <color indexed="64"/>
      </right>
      <top style="hair">
        <color indexed="64"/>
      </top>
      <bottom style="double">
        <color indexed="64"/>
      </bottom>
      <diagonal/>
    </border>
    <border diagonalUp="1">
      <left style="thin">
        <color indexed="64"/>
      </left>
      <right style="thin">
        <color indexed="64"/>
      </right>
      <top style="hair">
        <color indexed="64"/>
      </top>
      <bottom style="double">
        <color indexed="64"/>
      </bottom>
      <diagonal style="thin">
        <color indexed="64"/>
      </diagonal>
    </border>
  </borders>
  <cellStyleXfs count="64">
    <xf numFmtId="0" fontId="0" fillId="0" borderId="0"/>
    <xf numFmtId="0" fontId="8" fillId="2" borderId="0" applyNumberFormat="0" applyBorder="0" applyAlignment="0" applyProtection="0">
      <alignment vertical="center"/>
    </xf>
    <xf numFmtId="0" fontId="8" fillId="3" borderId="0" applyNumberFormat="0" applyBorder="0" applyAlignment="0" applyProtection="0">
      <alignment vertical="center"/>
    </xf>
    <xf numFmtId="0" fontId="8" fillId="4" borderId="0" applyNumberFormat="0" applyBorder="0" applyAlignment="0" applyProtection="0">
      <alignment vertical="center"/>
    </xf>
    <xf numFmtId="0" fontId="8" fillId="5" borderId="0" applyNumberFormat="0" applyBorder="0" applyAlignment="0" applyProtection="0">
      <alignment vertical="center"/>
    </xf>
    <xf numFmtId="0" fontId="8" fillId="6" borderId="0" applyNumberFormat="0" applyBorder="0" applyAlignment="0" applyProtection="0">
      <alignment vertical="center"/>
    </xf>
    <xf numFmtId="0" fontId="8" fillId="7" borderId="0" applyNumberFormat="0" applyBorder="0" applyAlignment="0" applyProtection="0">
      <alignment vertical="center"/>
    </xf>
    <xf numFmtId="0" fontId="8" fillId="8" borderId="0" applyNumberFormat="0" applyBorder="0" applyAlignment="0" applyProtection="0">
      <alignment vertical="center"/>
    </xf>
    <xf numFmtId="0" fontId="8" fillId="9" borderId="0" applyNumberFormat="0" applyBorder="0" applyAlignment="0" applyProtection="0">
      <alignment vertical="center"/>
    </xf>
    <xf numFmtId="0" fontId="8" fillId="10" borderId="0" applyNumberFormat="0" applyBorder="0" applyAlignment="0" applyProtection="0">
      <alignment vertical="center"/>
    </xf>
    <xf numFmtId="0" fontId="8" fillId="5" borderId="0" applyNumberFormat="0" applyBorder="0" applyAlignment="0" applyProtection="0">
      <alignment vertical="center"/>
    </xf>
    <xf numFmtId="0" fontId="8" fillId="8" borderId="0" applyNumberFormat="0" applyBorder="0" applyAlignment="0" applyProtection="0">
      <alignment vertical="center"/>
    </xf>
    <xf numFmtId="0" fontId="8" fillId="11" borderId="0" applyNumberFormat="0" applyBorder="0" applyAlignment="0" applyProtection="0">
      <alignment vertical="center"/>
    </xf>
    <xf numFmtId="0" fontId="9" fillId="12"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5" borderId="0" applyNumberFormat="0" applyBorder="0" applyAlignment="0" applyProtection="0">
      <alignment vertical="center"/>
    </xf>
    <xf numFmtId="0" fontId="9" fillId="16" borderId="0" applyNumberFormat="0" applyBorder="0" applyAlignment="0" applyProtection="0">
      <alignment vertical="center"/>
    </xf>
    <xf numFmtId="0" fontId="9" fillId="17" borderId="0" applyNumberFormat="0" applyBorder="0" applyAlignment="0" applyProtection="0">
      <alignment vertical="center"/>
    </xf>
    <xf numFmtId="0" fontId="9" fillId="18" borderId="0" applyNumberFormat="0" applyBorder="0" applyAlignment="0" applyProtection="0">
      <alignment vertical="center"/>
    </xf>
    <xf numFmtId="0" fontId="9" fillId="13" borderId="0" applyNumberFormat="0" applyBorder="0" applyAlignment="0" applyProtection="0">
      <alignment vertical="center"/>
    </xf>
    <xf numFmtId="0" fontId="9" fillId="14" borderId="0" applyNumberFormat="0" applyBorder="0" applyAlignment="0" applyProtection="0">
      <alignment vertical="center"/>
    </xf>
    <xf numFmtId="0" fontId="9" fillId="19" borderId="0" applyNumberFormat="0" applyBorder="0" applyAlignment="0" applyProtection="0">
      <alignment vertical="center"/>
    </xf>
    <xf numFmtId="0" fontId="10" fillId="0" borderId="0" applyNumberFormat="0" applyFill="0" applyBorder="0" applyAlignment="0" applyProtection="0">
      <alignment vertical="center"/>
    </xf>
    <xf numFmtId="0" fontId="11" fillId="20" borderId="1" applyNumberFormat="0" applyAlignment="0" applyProtection="0">
      <alignment vertical="center"/>
    </xf>
    <xf numFmtId="0" fontId="12" fillId="21" borderId="0" applyNumberFormat="0" applyBorder="0" applyAlignment="0" applyProtection="0">
      <alignment vertical="center"/>
    </xf>
    <xf numFmtId="0" fontId="26" fillId="0" borderId="0" applyNumberFormat="0" applyFill="0" applyBorder="0" applyAlignment="0" applyProtection="0">
      <alignment vertical="top"/>
      <protection locked="0"/>
    </xf>
    <xf numFmtId="0" fontId="8" fillId="22" borderId="2" applyNumberFormat="0" applyFont="0" applyAlignment="0" applyProtection="0">
      <alignment vertical="center"/>
    </xf>
    <xf numFmtId="0" fontId="13" fillId="0" borderId="3" applyNumberFormat="0" applyFill="0" applyAlignment="0" applyProtection="0">
      <alignment vertical="center"/>
    </xf>
    <xf numFmtId="0" fontId="14" fillId="3" borderId="0" applyNumberFormat="0" applyBorder="0" applyAlignment="0" applyProtection="0">
      <alignment vertical="center"/>
    </xf>
    <xf numFmtId="0" fontId="15" fillId="23" borderId="4" applyNumberFormat="0" applyAlignment="0" applyProtection="0">
      <alignment vertical="center"/>
    </xf>
    <xf numFmtId="0" fontId="16" fillId="0" borderId="0" applyNumberFormat="0" applyFill="0" applyBorder="0" applyAlignment="0" applyProtection="0">
      <alignment vertical="center"/>
    </xf>
    <xf numFmtId="38" fontId="3"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xf numFmtId="38" fontId="8" fillId="0" borderId="0" applyFont="0" applyFill="0" applyBorder="0" applyAlignment="0" applyProtection="0">
      <alignment vertical="center"/>
    </xf>
    <xf numFmtId="0" fontId="17" fillId="0" borderId="5" applyNumberFormat="0" applyFill="0" applyAlignment="0" applyProtection="0">
      <alignment vertical="center"/>
    </xf>
    <xf numFmtId="0" fontId="18" fillId="0" borderId="6" applyNumberFormat="0" applyFill="0" applyAlignment="0" applyProtection="0">
      <alignment vertical="center"/>
    </xf>
    <xf numFmtId="0" fontId="19" fillId="0" borderId="7" applyNumberFormat="0" applyFill="0" applyAlignment="0" applyProtection="0">
      <alignment vertical="center"/>
    </xf>
    <xf numFmtId="0" fontId="19" fillId="0" borderId="0" applyNumberFormat="0" applyFill="0" applyBorder="0" applyAlignment="0" applyProtection="0">
      <alignment vertical="center"/>
    </xf>
    <xf numFmtId="0" fontId="20" fillId="0" borderId="8" applyNumberFormat="0" applyFill="0" applyAlignment="0" applyProtection="0">
      <alignment vertical="center"/>
    </xf>
    <xf numFmtId="0" fontId="21" fillId="23" borderId="9" applyNumberFormat="0" applyAlignment="0" applyProtection="0">
      <alignment vertical="center"/>
    </xf>
    <xf numFmtId="0" fontId="22" fillId="0" borderId="0" applyNumberFormat="0" applyFill="0" applyBorder="0" applyAlignment="0" applyProtection="0">
      <alignment vertical="center"/>
    </xf>
    <xf numFmtId="0" fontId="23" fillId="7" borderId="4" applyNumberFormat="0" applyAlignment="0" applyProtection="0">
      <alignment vertical="center"/>
    </xf>
    <xf numFmtId="37" fontId="24" fillId="0" borderId="0"/>
    <xf numFmtId="0" fontId="3" fillId="0" borderId="0"/>
    <xf numFmtId="0" fontId="3" fillId="0" borderId="0"/>
    <xf numFmtId="0" fontId="53" fillId="0" borderId="0">
      <alignment vertical="center"/>
    </xf>
    <xf numFmtId="0" fontId="24" fillId="0" borderId="0"/>
    <xf numFmtId="0" fontId="25" fillId="4" borderId="0" applyNumberFormat="0" applyBorder="0" applyAlignment="0" applyProtection="0">
      <alignment vertical="center"/>
    </xf>
    <xf numFmtId="0" fontId="2" fillId="0" borderId="0">
      <alignment vertical="center"/>
    </xf>
    <xf numFmtId="0" fontId="60" fillId="0" borderId="0"/>
    <xf numFmtId="38" fontId="3" fillId="0" borderId="0" applyFont="0" applyFill="0" applyBorder="0" applyAlignment="0" applyProtection="0"/>
    <xf numFmtId="9" fontId="61" fillId="0" borderId="0" applyFont="0" applyFill="0" applyBorder="0" applyAlignment="0" applyProtection="0">
      <alignment vertical="center"/>
    </xf>
    <xf numFmtId="0" fontId="2" fillId="0" borderId="0">
      <alignment vertical="center"/>
    </xf>
    <xf numFmtId="0" fontId="2" fillId="0" borderId="0">
      <alignment vertical="center"/>
    </xf>
    <xf numFmtId="0" fontId="3" fillId="0" borderId="0"/>
    <xf numFmtId="0" fontId="53" fillId="0" borderId="0">
      <alignment vertical="center"/>
    </xf>
    <xf numFmtId="0" fontId="2" fillId="0" borderId="0">
      <alignment vertical="center"/>
    </xf>
    <xf numFmtId="0" fontId="61" fillId="0" borderId="0"/>
    <xf numFmtId="0" fontId="2" fillId="0" borderId="0">
      <alignment vertical="center"/>
    </xf>
    <xf numFmtId="0" fontId="1" fillId="0" borderId="0">
      <alignment vertical="center"/>
    </xf>
  </cellStyleXfs>
  <cellXfs count="632">
    <xf numFmtId="0" fontId="0" fillId="0" borderId="0" xfId="0"/>
    <xf numFmtId="0" fontId="7" fillId="0" borderId="0" xfId="0" applyFont="1" applyAlignment="1">
      <alignment vertical="center"/>
    </xf>
    <xf numFmtId="0" fontId="5" fillId="0" borderId="0" xfId="0" applyFont="1" applyAlignment="1">
      <alignment vertical="center"/>
    </xf>
    <xf numFmtId="0" fontId="0" fillId="0" borderId="0" xfId="0" applyFill="1"/>
    <xf numFmtId="0" fontId="0" fillId="0" borderId="0" xfId="0" applyFill="1" applyAlignment="1">
      <alignment vertical="center"/>
    </xf>
    <xf numFmtId="0" fontId="6" fillId="0" borderId="10" xfId="0" applyFont="1" applyFill="1" applyBorder="1" applyAlignment="1">
      <alignment horizontal="center" vertical="center" shrinkToFit="1"/>
    </xf>
    <xf numFmtId="0" fontId="0" fillId="0" borderId="10" xfId="0" applyFill="1" applyBorder="1" applyAlignment="1">
      <alignment vertical="center"/>
    </xf>
    <xf numFmtId="0" fontId="3" fillId="0" borderId="0" xfId="0" applyFont="1" applyFill="1" applyAlignment="1">
      <alignment vertical="center"/>
    </xf>
    <xf numFmtId="0" fontId="0" fillId="0" borderId="10" xfId="0" applyFill="1" applyBorder="1" applyAlignment="1">
      <alignment horizontal="center"/>
    </xf>
    <xf numFmtId="0" fontId="3" fillId="0" borderId="0" xfId="0" applyFont="1" applyAlignment="1">
      <alignment vertical="center"/>
    </xf>
    <xf numFmtId="0" fontId="0" fillId="0" borderId="0" xfId="0" applyAlignment="1">
      <alignment vertical="center"/>
    </xf>
    <xf numFmtId="0" fontId="30" fillId="0" borderId="0" xfId="0" applyFont="1" applyAlignment="1">
      <alignment horizontal="center" vertical="center"/>
    </xf>
    <xf numFmtId="0" fontId="30" fillId="0" borderId="0" xfId="0" applyFont="1" applyAlignment="1">
      <alignment vertical="center"/>
    </xf>
    <xf numFmtId="0" fontId="30" fillId="0" borderId="11" xfId="0" applyFont="1" applyBorder="1" applyAlignment="1">
      <alignment vertical="center"/>
    </xf>
    <xf numFmtId="0" fontId="30" fillId="0" borderId="12" xfId="0" applyFont="1" applyBorder="1" applyAlignment="1">
      <alignment vertical="center"/>
    </xf>
    <xf numFmtId="0" fontId="30" fillId="0" borderId="13" xfId="0" applyFont="1" applyBorder="1" applyAlignment="1">
      <alignment vertical="center"/>
    </xf>
    <xf numFmtId="0" fontId="32" fillId="0" borderId="0" xfId="0" applyFont="1" applyAlignment="1">
      <alignment vertical="center"/>
    </xf>
    <xf numFmtId="0" fontId="32" fillId="0" borderId="0" xfId="0" applyFont="1" applyAlignment="1">
      <alignment horizontal="right" vertical="center"/>
    </xf>
    <xf numFmtId="0" fontId="30" fillId="24" borderId="0" xfId="0" applyFont="1" applyFill="1" applyAlignment="1">
      <alignment vertical="center"/>
    </xf>
    <xf numFmtId="0" fontId="30" fillId="24" borderId="14" xfId="0" applyFont="1" applyFill="1" applyBorder="1" applyAlignment="1">
      <alignment vertical="center"/>
    </xf>
    <xf numFmtId="0" fontId="32" fillId="24" borderId="0" xfId="0" applyFont="1" applyFill="1" applyAlignment="1">
      <alignment vertical="center"/>
    </xf>
    <xf numFmtId="0" fontId="30" fillId="24" borderId="15" xfId="0" applyFont="1" applyFill="1" applyBorder="1" applyAlignment="1">
      <alignment vertical="center"/>
    </xf>
    <xf numFmtId="0" fontId="30" fillId="25" borderId="0" xfId="0" applyFont="1" applyFill="1" applyBorder="1" applyAlignment="1">
      <alignment vertical="center"/>
    </xf>
    <xf numFmtId="0" fontId="30" fillId="25" borderId="0" xfId="0" applyFont="1" applyFill="1" applyAlignment="1">
      <alignment vertical="center"/>
    </xf>
    <xf numFmtId="0" fontId="30" fillId="25" borderId="0" xfId="0" applyFont="1" applyFill="1" applyAlignment="1">
      <alignment horizontal="center" vertical="center"/>
    </xf>
    <xf numFmtId="0" fontId="32" fillId="25" borderId="0" xfId="0" applyFont="1" applyFill="1" applyAlignment="1">
      <alignment horizontal="right" vertical="center"/>
    </xf>
    <xf numFmtId="0" fontId="30" fillId="26" borderId="0" xfId="0" applyFont="1" applyFill="1" applyAlignment="1">
      <alignment vertical="center"/>
    </xf>
    <xf numFmtId="0" fontId="30" fillId="27" borderId="0" xfId="0" applyFont="1" applyFill="1" applyAlignment="1">
      <alignment vertical="center"/>
    </xf>
    <xf numFmtId="0" fontId="30" fillId="27" borderId="0" xfId="0" applyFont="1" applyFill="1" applyAlignment="1">
      <alignment horizontal="center" vertical="center"/>
    </xf>
    <xf numFmtId="0" fontId="30" fillId="27" borderId="16" xfId="0" applyFont="1" applyFill="1" applyBorder="1" applyAlignment="1">
      <alignment vertical="center"/>
    </xf>
    <xf numFmtId="0" fontId="30" fillId="27" borderId="14" xfId="0" applyFont="1" applyFill="1" applyBorder="1" applyAlignment="1">
      <alignment vertical="center"/>
    </xf>
    <xf numFmtId="0" fontId="30" fillId="27" borderId="17" xfId="0" applyFont="1" applyFill="1" applyBorder="1" applyAlignment="1">
      <alignment vertical="center"/>
    </xf>
    <xf numFmtId="0" fontId="30" fillId="27" borderId="18" xfId="0" applyFont="1" applyFill="1" applyBorder="1" applyAlignment="1">
      <alignment vertical="center"/>
    </xf>
    <xf numFmtId="0" fontId="32" fillId="27" borderId="0" xfId="0" applyFont="1" applyFill="1" applyAlignment="1">
      <alignment horizontal="right" vertical="center"/>
    </xf>
    <xf numFmtId="0" fontId="30" fillId="27" borderId="15" xfId="0" applyFont="1" applyFill="1" applyBorder="1" applyAlignment="1">
      <alignment vertical="center"/>
    </xf>
    <xf numFmtId="0" fontId="30" fillId="0" borderId="0" xfId="0" applyFont="1" applyFill="1" applyAlignment="1">
      <alignment vertical="center"/>
    </xf>
    <xf numFmtId="0" fontId="32" fillId="0" borderId="0" xfId="0" applyFont="1" applyFill="1" applyAlignment="1">
      <alignment vertical="center"/>
    </xf>
    <xf numFmtId="0" fontId="30" fillId="0" borderId="19" xfId="0" applyFont="1" applyFill="1" applyBorder="1" applyAlignment="1">
      <alignment vertical="center"/>
    </xf>
    <xf numFmtId="0" fontId="30" fillId="0" borderId="0" xfId="0" applyFont="1" applyFill="1" applyAlignment="1">
      <alignment horizontal="center" vertical="center"/>
    </xf>
    <xf numFmtId="0" fontId="32" fillId="0" borderId="0" xfId="0" applyFont="1" applyFill="1" applyAlignment="1">
      <alignment horizontal="right" vertical="center"/>
    </xf>
    <xf numFmtId="0" fontId="33" fillId="0" borderId="0" xfId="0" applyFont="1" applyFill="1" applyAlignment="1">
      <alignment horizontal="center" vertical="center"/>
    </xf>
    <xf numFmtId="0" fontId="30" fillId="0" borderId="20" xfId="0" applyFont="1" applyFill="1" applyBorder="1" applyAlignment="1">
      <alignment vertical="center"/>
    </xf>
    <xf numFmtId="0" fontId="30" fillId="24" borderId="14" xfId="0" applyFont="1" applyFill="1" applyBorder="1" applyAlignment="1">
      <alignment horizontal="center" vertical="center"/>
    </xf>
    <xf numFmtId="0" fontId="32" fillId="24" borderId="14" xfId="0" applyFont="1" applyFill="1" applyBorder="1" applyAlignment="1">
      <alignment horizontal="right" vertical="center"/>
    </xf>
    <xf numFmtId="0" fontId="30" fillId="24" borderId="21" xfId="0" applyFont="1" applyFill="1" applyBorder="1" applyAlignment="1">
      <alignment horizontal="center" vertical="center"/>
    </xf>
    <xf numFmtId="0" fontId="30" fillId="24" borderId="21" xfId="0" applyFont="1" applyFill="1" applyBorder="1" applyAlignment="1">
      <alignment vertical="center"/>
    </xf>
    <xf numFmtId="0" fontId="30" fillId="24" borderId="0" xfId="0" applyFont="1" applyFill="1" applyBorder="1" applyAlignment="1">
      <alignment vertical="center"/>
    </xf>
    <xf numFmtId="0" fontId="30" fillId="24" borderId="22" xfId="0" applyFont="1" applyFill="1" applyBorder="1" applyAlignment="1">
      <alignment vertical="center"/>
    </xf>
    <xf numFmtId="0" fontId="30" fillId="0" borderId="11" xfId="0" applyFont="1" applyFill="1" applyBorder="1" applyAlignment="1">
      <alignment vertical="center"/>
    </xf>
    <xf numFmtId="0" fontId="30" fillId="0" borderId="0" xfId="0" applyFont="1" applyFill="1" applyBorder="1" applyAlignment="1">
      <alignment vertical="center"/>
    </xf>
    <xf numFmtId="0" fontId="30" fillId="0" borderId="23" xfId="0" applyFont="1" applyFill="1" applyBorder="1" applyAlignment="1">
      <alignment vertical="center"/>
    </xf>
    <xf numFmtId="0" fontId="30" fillId="0" borderId="12" xfId="0" applyFont="1" applyFill="1" applyBorder="1" applyAlignment="1">
      <alignment vertical="center"/>
    </xf>
    <xf numFmtId="0" fontId="30" fillId="0" borderId="13" xfId="0" applyFont="1" applyFill="1" applyBorder="1" applyAlignment="1">
      <alignment vertical="center"/>
    </xf>
    <xf numFmtId="0" fontId="30" fillId="0" borderId="15" xfId="0" applyFont="1" applyFill="1" applyBorder="1" applyAlignment="1">
      <alignment vertical="center"/>
    </xf>
    <xf numFmtId="0" fontId="30" fillId="0" borderId="24" xfId="0" applyFont="1" applyFill="1" applyBorder="1" applyAlignment="1">
      <alignment vertical="center"/>
    </xf>
    <xf numFmtId="0" fontId="30" fillId="0" borderId="17" xfId="0" applyFont="1" applyFill="1" applyBorder="1" applyAlignment="1">
      <alignment vertical="center"/>
    </xf>
    <xf numFmtId="0" fontId="30" fillId="26" borderId="25" xfId="0" applyFont="1" applyFill="1" applyBorder="1" applyAlignment="1">
      <alignment vertical="center"/>
    </xf>
    <xf numFmtId="0" fontId="30" fillId="0" borderId="0" xfId="0" applyFont="1" applyFill="1" applyAlignment="1">
      <alignment horizontal="center" vertical="center" shrinkToFit="1"/>
    </xf>
    <xf numFmtId="0" fontId="30" fillId="0" borderId="26" xfId="0" applyFont="1" applyFill="1" applyBorder="1" applyAlignment="1">
      <alignment vertical="center"/>
    </xf>
    <xf numFmtId="0" fontId="30" fillId="0" borderId="27" xfId="0" applyFont="1" applyFill="1" applyBorder="1" applyAlignment="1">
      <alignment vertical="center"/>
    </xf>
    <xf numFmtId="0" fontId="30" fillId="0" borderId="28" xfId="0" applyFont="1" applyFill="1" applyBorder="1" applyAlignment="1">
      <alignment vertical="center"/>
    </xf>
    <xf numFmtId="0" fontId="30" fillId="0" borderId="29" xfId="0" applyFont="1" applyFill="1" applyBorder="1" applyAlignment="1">
      <alignment vertical="center"/>
    </xf>
    <xf numFmtId="0" fontId="31" fillId="0" borderId="0" xfId="0" applyFont="1" applyAlignment="1">
      <alignment vertical="center"/>
    </xf>
    <xf numFmtId="0" fontId="3" fillId="0" borderId="0" xfId="0" applyFont="1" applyAlignment="1">
      <alignment horizontal="right" vertical="center"/>
    </xf>
    <xf numFmtId="0" fontId="34" fillId="0" borderId="0" xfId="0" applyFont="1" applyAlignment="1">
      <alignment horizontal="center" vertical="center"/>
    </xf>
    <xf numFmtId="0" fontId="34" fillId="0" borderId="0" xfId="0" applyFont="1" applyAlignment="1">
      <alignment vertical="center"/>
    </xf>
    <xf numFmtId="0" fontId="35" fillId="0" borderId="0" xfId="0" applyFont="1" applyAlignment="1">
      <alignment vertical="center"/>
    </xf>
    <xf numFmtId="0" fontId="36" fillId="0" borderId="0" xfId="0" quotePrefix="1" applyFont="1" applyAlignment="1">
      <alignment vertical="top"/>
    </xf>
    <xf numFmtId="0" fontId="36" fillId="0" borderId="0" xfId="0" applyFont="1" applyAlignment="1">
      <alignment vertical="top"/>
    </xf>
    <xf numFmtId="0" fontId="36" fillId="0" borderId="0" xfId="0" applyFont="1" applyAlignment="1">
      <alignment vertical="center"/>
    </xf>
    <xf numFmtId="0" fontId="37" fillId="28" borderId="30" xfId="0" applyFont="1" applyFill="1" applyBorder="1" applyAlignment="1">
      <alignment vertical="center"/>
    </xf>
    <xf numFmtId="0" fontId="39" fillId="0" borderId="0" xfId="0" applyFont="1" applyAlignment="1">
      <alignment horizontal="right" vertical="center"/>
    </xf>
    <xf numFmtId="0" fontId="40" fillId="0" borderId="0" xfId="0" applyFont="1" applyAlignment="1">
      <alignment horizontal="center" vertical="center"/>
    </xf>
    <xf numFmtId="0" fontId="40" fillId="0" borderId="0" xfId="0" applyFont="1" applyAlignment="1">
      <alignment vertical="center"/>
    </xf>
    <xf numFmtId="0" fontId="30" fillId="24" borderId="25" xfId="0" applyFont="1" applyFill="1" applyBorder="1" applyAlignment="1">
      <alignment vertical="center"/>
    </xf>
    <xf numFmtId="0" fontId="30" fillId="0" borderId="31" xfId="0" applyFont="1" applyFill="1" applyBorder="1" applyAlignment="1">
      <alignment vertical="center"/>
    </xf>
    <xf numFmtId="0" fontId="30" fillId="24" borderId="0" xfId="0" applyFont="1" applyFill="1" applyBorder="1" applyAlignment="1">
      <alignment horizontal="center" vertical="center" shrinkToFit="1"/>
    </xf>
    <xf numFmtId="0" fontId="30" fillId="25" borderId="19" xfId="0" applyFont="1" applyFill="1" applyBorder="1" applyAlignment="1">
      <alignment vertical="center"/>
    </xf>
    <xf numFmtId="0" fontId="30" fillId="25" borderId="32" xfId="0" applyFont="1" applyFill="1" applyBorder="1" applyAlignment="1">
      <alignment vertical="center"/>
    </xf>
    <xf numFmtId="0" fontId="30" fillId="25" borderId="33" xfId="0" applyFont="1" applyFill="1" applyBorder="1" applyAlignment="1">
      <alignment vertical="center"/>
    </xf>
    <xf numFmtId="0" fontId="30" fillId="26" borderId="0" xfId="0" applyFont="1" applyFill="1" applyBorder="1" applyAlignment="1">
      <alignment vertical="center"/>
    </xf>
    <xf numFmtId="0" fontId="35" fillId="0" borderId="34" xfId="0" applyFont="1" applyBorder="1" applyAlignment="1">
      <alignment vertical="center"/>
    </xf>
    <xf numFmtId="0" fontId="35" fillId="0" borderId="35" xfId="0" applyFont="1" applyBorder="1" applyAlignment="1">
      <alignment vertical="center"/>
    </xf>
    <xf numFmtId="0" fontId="35" fillId="0" borderId="36" xfId="0" applyFont="1" applyBorder="1" applyAlignment="1">
      <alignment vertical="center"/>
    </xf>
    <xf numFmtId="0" fontId="35" fillId="0" borderId="37" xfId="0" applyFont="1" applyBorder="1" applyAlignment="1">
      <alignment vertical="center"/>
    </xf>
    <xf numFmtId="0" fontId="35" fillId="0" borderId="0" xfId="0" applyFont="1" applyBorder="1" applyAlignment="1">
      <alignment vertical="center"/>
    </xf>
    <xf numFmtId="0" fontId="35" fillId="0" borderId="38" xfId="0" applyFont="1" applyBorder="1" applyAlignment="1">
      <alignment vertical="center"/>
    </xf>
    <xf numFmtId="0" fontId="35" fillId="0" borderId="39" xfId="0" applyFont="1" applyBorder="1" applyAlignment="1">
      <alignment vertical="center"/>
    </xf>
    <xf numFmtId="0" fontId="35" fillId="0" borderId="40" xfId="0" applyFont="1" applyBorder="1" applyAlignment="1">
      <alignment vertical="center"/>
    </xf>
    <xf numFmtId="0" fontId="35" fillId="0" borderId="41" xfId="0" applyFont="1" applyBorder="1" applyAlignment="1">
      <alignment vertical="center"/>
    </xf>
    <xf numFmtId="0" fontId="31" fillId="0" borderId="0" xfId="0" applyFont="1" applyFill="1" applyBorder="1" applyAlignment="1">
      <alignment horizontal="center" vertical="center"/>
    </xf>
    <xf numFmtId="0" fontId="31" fillId="0" borderId="42" xfId="0" applyFont="1" applyFill="1" applyBorder="1" applyAlignment="1">
      <alignment horizontal="center" vertical="center"/>
    </xf>
    <xf numFmtId="0" fontId="31" fillId="29" borderId="42" xfId="0" applyFont="1" applyFill="1" applyBorder="1" applyAlignment="1">
      <alignment horizontal="center" vertical="center"/>
    </xf>
    <xf numFmtId="0" fontId="31" fillId="29" borderId="43" xfId="0" applyFont="1" applyFill="1" applyBorder="1" applyAlignment="1">
      <alignment horizontal="center" vertical="center"/>
    </xf>
    <xf numFmtId="0" fontId="31" fillId="29" borderId="42" xfId="0" applyFont="1" applyFill="1" applyBorder="1" applyAlignment="1">
      <alignment vertical="center"/>
    </xf>
    <xf numFmtId="0" fontId="31" fillId="29" borderId="44" xfId="0" applyFont="1" applyFill="1" applyBorder="1" applyAlignment="1">
      <alignment vertical="center"/>
    </xf>
    <xf numFmtId="0" fontId="31" fillId="29" borderId="45" xfId="0" applyFont="1" applyFill="1" applyBorder="1" applyAlignment="1">
      <alignment vertical="center"/>
    </xf>
    <xf numFmtId="0" fontId="31" fillId="28" borderId="46" xfId="0" applyFont="1" applyFill="1" applyBorder="1" applyAlignment="1">
      <alignment vertical="center"/>
    </xf>
    <xf numFmtId="0" fontId="31" fillId="28" borderId="47" xfId="0" applyFont="1" applyFill="1" applyBorder="1" applyAlignment="1">
      <alignment vertical="center"/>
    </xf>
    <xf numFmtId="0" fontId="31" fillId="29" borderId="42" xfId="0" applyFont="1" applyFill="1" applyBorder="1" applyAlignment="1">
      <alignment horizontal="center" vertical="center" wrapText="1"/>
    </xf>
    <xf numFmtId="0" fontId="31" fillId="30" borderId="48" xfId="0" applyFont="1" applyFill="1" applyBorder="1" applyAlignment="1">
      <alignment horizontal="center" vertical="center" wrapText="1"/>
    </xf>
    <xf numFmtId="0" fontId="31" fillId="31" borderId="0" xfId="0" applyFont="1" applyFill="1" applyBorder="1" applyAlignment="1">
      <alignment horizontal="center" vertical="center" wrapText="1"/>
    </xf>
    <xf numFmtId="0" fontId="31" fillId="31" borderId="47" xfId="0" applyFont="1" applyFill="1" applyBorder="1" applyAlignment="1">
      <alignment horizontal="center" vertical="center" wrapText="1"/>
    </xf>
    <xf numFmtId="0" fontId="31" fillId="32" borderId="49" xfId="0" applyFont="1" applyFill="1" applyBorder="1" applyAlignment="1">
      <alignment horizontal="center" vertical="center" wrapText="1"/>
    </xf>
    <xf numFmtId="0" fontId="31" fillId="32" borderId="50" xfId="0" applyFont="1" applyFill="1" applyBorder="1" applyAlignment="1">
      <alignment horizontal="center" vertical="center" wrapText="1"/>
    </xf>
    <xf numFmtId="0" fontId="31" fillId="32" borderId="51" xfId="0" applyFont="1" applyFill="1" applyBorder="1" applyAlignment="1">
      <alignment horizontal="center" vertical="center"/>
    </xf>
    <xf numFmtId="0" fontId="31" fillId="29" borderId="52" xfId="0" applyFont="1" applyFill="1" applyBorder="1" applyAlignment="1">
      <alignment horizontal="center" vertical="center" wrapText="1"/>
    </xf>
    <xf numFmtId="0" fontId="31" fillId="30" borderId="46" xfId="0" applyFont="1" applyFill="1" applyBorder="1" applyAlignment="1">
      <alignment horizontal="center" vertical="center" wrapText="1"/>
    </xf>
    <xf numFmtId="0" fontId="31" fillId="28" borderId="49" xfId="0" applyFont="1" applyFill="1" applyBorder="1" applyAlignment="1">
      <alignment horizontal="center" vertical="center" wrapText="1"/>
    </xf>
    <xf numFmtId="0" fontId="31" fillId="28" borderId="50" xfId="0" applyFont="1" applyFill="1" applyBorder="1" applyAlignment="1">
      <alignment horizontal="center" vertical="center" wrapText="1"/>
    </xf>
    <xf numFmtId="0" fontId="31" fillId="28" borderId="17" xfId="0" applyFont="1" applyFill="1" applyBorder="1" applyAlignment="1">
      <alignment horizontal="center" vertical="center" wrapText="1"/>
    </xf>
    <xf numFmtId="0" fontId="31" fillId="32" borderId="18" xfId="0" applyFont="1" applyFill="1" applyBorder="1" applyAlignment="1">
      <alignment horizontal="center" vertical="center" wrapText="1"/>
    </xf>
    <xf numFmtId="0" fontId="31" fillId="32" borderId="53" xfId="0" applyFont="1" applyFill="1" applyBorder="1" applyAlignment="1">
      <alignment horizontal="center" vertical="center" wrapText="1"/>
    </xf>
    <xf numFmtId="0" fontId="31" fillId="28" borderId="53" xfId="0" applyFont="1" applyFill="1" applyBorder="1" applyAlignment="1">
      <alignment horizontal="center" vertical="center" wrapText="1"/>
    </xf>
    <xf numFmtId="0" fontId="31" fillId="29" borderId="52" xfId="0" applyFont="1" applyFill="1" applyBorder="1" applyAlignment="1">
      <alignment horizontal="center" vertical="center"/>
    </xf>
    <xf numFmtId="0" fontId="31" fillId="31" borderId="46" xfId="0" applyFont="1" applyFill="1" applyBorder="1" applyAlignment="1">
      <alignment horizontal="center" vertical="center" wrapText="1"/>
    </xf>
    <xf numFmtId="0" fontId="31" fillId="28" borderId="48" xfId="0" applyFont="1" applyFill="1" applyBorder="1" applyAlignment="1">
      <alignment horizontal="center" vertical="center" wrapText="1"/>
    </xf>
    <xf numFmtId="0" fontId="31" fillId="28" borderId="54" xfId="0" applyFont="1" applyFill="1" applyBorder="1" applyAlignment="1">
      <alignment horizontal="center" vertical="center" wrapText="1"/>
    </xf>
    <xf numFmtId="0" fontId="31" fillId="0" borderId="0" xfId="0" applyFont="1" applyAlignment="1">
      <alignment horizontal="center" vertical="center"/>
    </xf>
    <xf numFmtId="0" fontId="31" fillId="32" borderId="55" xfId="0" applyFont="1" applyFill="1" applyBorder="1" applyAlignment="1">
      <alignment horizontal="center" vertical="center" shrinkToFit="1"/>
    </xf>
    <xf numFmtId="0" fontId="31" fillId="32" borderId="56" xfId="0" applyFont="1" applyFill="1" applyBorder="1" applyAlignment="1">
      <alignment horizontal="center" vertical="center" shrinkToFit="1"/>
    </xf>
    <xf numFmtId="0" fontId="31" fillId="29" borderId="55" xfId="0" applyFont="1" applyFill="1" applyBorder="1" applyAlignment="1">
      <alignment horizontal="center" vertical="center" shrinkToFit="1"/>
    </xf>
    <xf numFmtId="0" fontId="31" fillId="30" borderId="48" xfId="0" applyFont="1" applyFill="1" applyBorder="1" applyAlignment="1">
      <alignment horizontal="center" vertical="center" shrinkToFit="1"/>
    </xf>
    <xf numFmtId="0" fontId="31" fillId="31" borderId="0" xfId="0" applyFont="1" applyFill="1" applyBorder="1" applyAlignment="1">
      <alignment horizontal="center" vertical="center" shrinkToFit="1"/>
    </xf>
    <xf numFmtId="0" fontId="31" fillId="31" borderId="57" xfId="0" applyFont="1" applyFill="1" applyBorder="1" applyAlignment="1">
      <alignment horizontal="center" vertical="center" shrinkToFit="1"/>
    </xf>
    <xf numFmtId="0" fontId="31" fillId="32" borderId="58" xfId="0" applyFont="1" applyFill="1" applyBorder="1" applyAlignment="1">
      <alignment horizontal="center" vertical="center" shrinkToFit="1"/>
    </xf>
    <xf numFmtId="0" fontId="31" fillId="32" borderId="59" xfId="0" applyFont="1" applyFill="1" applyBorder="1" applyAlignment="1">
      <alignment horizontal="center" vertical="center" shrinkToFit="1"/>
    </xf>
    <xf numFmtId="0" fontId="31" fillId="32" borderId="40" xfId="0" applyFont="1" applyFill="1" applyBorder="1" applyAlignment="1">
      <alignment horizontal="center" vertical="center" shrinkToFit="1"/>
    </xf>
    <xf numFmtId="0" fontId="31" fillId="29" borderId="58" xfId="0" applyFont="1" applyFill="1" applyBorder="1" applyAlignment="1">
      <alignment horizontal="center" vertical="center" shrinkToFit="1"/>
    </xf>
    <xf numFmtId="0" fontId="31" fillId="30" borderId="59" xfId="0" applyFont="1" applyFill="1" applyBorder="1" applyAlignment="1">
      <alignment horizontal="center" vertical="center" shrinkToFit="1"/>
    </xf>
    <xf numFmtId="0" fontId="31" fillId="28" borderId="58" xfId="0" applyFont="1" applyFill="1" applyBorder="1" applyAlignment="1">
      <alignment horizontal="center" vertical="center" shrinkToFit="1"/>
    </xf>
    <xf numFmtId="0" fontId="31" fillId="28" borderId="59" xfId="0" applyFont="1" applyFill="1" applyBorder="1" applyAlignment="1">
      <alignment horizontal="center" vertical="center" shrinkToFit="1"/>
    </xf>
    <xf numFmtId="0" fontId="31" fillId="28" borderId="60" xfId="0" applyFont="1" applyFill="1" applyBorder="1" applyAlignment="1">
      <alignment horizontal="center" vertical="center" shrinkToFit="1"/>
    </xf>
    <xf numFmtId="0" fontId="31" fillId="28" borderId="56" xfId="0" applyFont="1" applyFill="1" applyBorder="1" applyAlignment="1">
      <alignment horizontal="center" vertical="center" shrinkToFit="1"/>
    </xf>
    <xf numFmtId="0" fontId="31" fillId="31" borderId="59" xfId="0" applyFont="1" applyFill="1" applyBorder="1" applyAlignment="1">
      <alignment horizontal="center" vertical="center" shrinkToFit="1"/>
    </xf>
    <xf numFmtId="0" fontId="31" fillId="28" borderId="57" xfId="0" applyFont="1" applyFill="1" applyBorder="1" applyAlignment="1">
      <alignment horizontal="center" vertical="center" shrinkToFit="1"/>
    </xf>
    <xf numFmtId="0" fontId="31" fillId="32" borderId="61" xfId="0" applyFont="1" applyFill="1" applyBorder="1" applyAlignment="1">
      <alignment horizontal="center" vertical="center" shrinkToFit="1"/>
    </xf>
    <xf numFmtId="0" fontId="31" fillId="0" borderId="0" xfId="0" applyFont="1" applyAlignment="1">
      <alignment horizontal="center" vertical="center" shrinkToFit="1"/>
    </xf>
    <xf numFmtId="0" fontId="27" fillId="0" borderId="0" xfId="0" applyFont="1" applyAlignment="1">
      <alignment vertical="center"/>
    </xf>
    <xf numFmtId="0" fontId="43" fillId="0" borderId="0" xfId="0" applyFont="1" applyAlignment="1">
      <alignment vertical="center"/>
    </xf>
    <xf numFmtId="0" fontId="29" fillId="0" borderId="0" xfId="0" applyFont="1" applyAlignment="1">
      <alignment vertical="center"/>
    </xf>
    <xf numFmtId="38" fontId="46" fillId="30" borderId="63" xfId="34" applyFont="1" applyFill="1" applyBorder="1" applyAlignment="1">
      <alignment vertical="center"/>
    </xf>
    <xf numFmtId="38" fontId="46" fillId="31" borderId="64" xfId="34" applyFont="1" applyFill="1" applyBorder="1" applyAlignment="1">
      <alignment vertical="center"/>
    </xf>
    <xf numFmtId="38" fontId="46" fillId="32" borderId="63" xfId="34" applyFont="1" applyFill="1" applyBorder="1" applyAlignment="1">
      <alignment vertical="center"/>
    </xf>
    <xf numFmtId="180" fontId="46" fillId="32" borderId="63" xfId="34" applyNumberFormat="1" applyFont="1" applyFill="1" applyBorder="1" applyAlignment="1">
      <alignment vertical="center"/>
    </xf>
    <xf numFmtId="180" fontId="46" fillId="28" borderId="65" xfId="34" applyNumberFormat="1" applyFont="1" applyFill="1" applyBorder="1" applyAlignment="1">
      <alignment vertical="center"/>
    </xf>
    <xf numFmtId="38" fontId="46" fillId="28" borderId="63" xfId="34" applyFont="1" applyFill="1" applyBorder="1" applyAlignment="1">
      <alignment vertical="center"/>
    </xf>
    <xf numFmtId="180" fontId="46" fillId="32" borderId="66" xfId="34" applyNumberFormat="1" applyFont="1" applyFill="1" applyBorder="1" applyAlignment="1">
      <alignment vertical="center"/>
    </xf>
    <xf numFmtId="38" fontId="46" fillId="28" borderId="65" xfId="34" applyFont="1" applyFill="1" applyBorder="1" applyAlignment="1">
      <alignment vertical="center"/>
    </xf>
    <xf numFmtId="38" fontId="46" fillId="28" borderId="66" xfId="34" applyFont="1" applyFill="1" applyBorder="1" applyAlignment="1">
      <alignment vertical="center"/>
    </xf>
    <xf numFmtId="38" fontId="46" fillId="29" borderId="65" xfId="0" applyNumberFormat="1" applyFont="1" applyFill="1" applyBorder="1" applyAlignment="1">
      <alignment vertical="center"/>
    </xf>
    <xf numFmtId="38" fontId="46" fillId="30" borderId="63" xfId="0" applyNumberFormat="1" applyFont="1" applyFill="1" applyBorder="1" applyAlignment="1">
      <alignment vertical="center"/>
    </xf>
    <xf numFmtId="38" fontId="46" fillId="31" borderId="63" xfId="0" applyNumberFormat="1" applyFont="1" applyFill="1" applyBorder="1" applyAlignment="1">
      <alignment vertical="center"/>
    </xf>
    <xf numFmtId="38" fontId="46" fillId="28" borderId="63" xfId="0" applyNumberFormat="1" applyFont="1" applyFill="1" applyBorder="1" applyAlignment="1">
      <alignment vertical="center"/>
    </xf>
    <xf numFmtId="38" fontId="46" fillId="29" borderId="67" xfId="34" applyFont="1" applyFill="1" applyBorder="1" applyAlignment="1">
      <alignment vertical="center"/>
    </xf>
    <xf numFmtId="38" fontId="46" fillId="30" borderId="68" xfId="34" applyFont="1" applyFill="1" applyBorder="1" applyAlignment="1">
      <alignment vertical="center"/>
    </xf>
    <xf numFmtId="38" fontId="46" fillId="31" borderId="69" xfId="34" applyFont="1" applyFill="1" applyBorder="1" applyAlignment="1">
      <alignment vertical="center"/>
    </xf>
    <xf numFmtId="38" fontId="46" fillId="32" borderId="68" xfId="34" applyFont="1" applyFill="1" applyBorder="1" applyAlignment="1">
      <alignment vertical="center"/>
    </xf>
    <xf numFmtId="180" fontId="46" fillId="32" borderId="68" xfId="34" applyNumberFormat="1" applyFont="1" applyFill="1" applyBorder="1" applyAlignment="1">
      <alignment vertical="center"/>
    </xf>
    <xf numFmtId="38" fontId="46" fillId="29" borderId="70" xfId="34" applyFont="1" applyFill="1" applyBorder="1" applyAlignment="1">
      <alignment vertical="center"/>
    </xf>
    <xf numFmtId="180" fontId="46" fillId="28" borderId="70" xfId="34" applyNumberFormat="1" applyFont="1" applyFill="1" applyBorder="1" applyAlignment="1">
      <alignment vertical="center"/>
    </xf>
    <xf numFmtId="38" fontId="46" fillId="28" borderId="68" xfId="34" applyFont="1" applyFill="1" applyBorder="1" applyAlignment="1">
      <alignment vertical="center"/>
    </xf>
    <xf numFmtId="180" fontId="46" fillId="28" borderId="71" xfId="34" applyNumberFormat="1" applyFont="1" applyFill="1" applyBorder="1" applyAlignment="1">
      <alignment vertical="center"/>
    </xf>
    <xf numFmtId="38" fontId="46" fillId="28" borderId="71" xfId="34" applyFont="1" applyFill="1" applyBorder="1" applyAlignment="1">
      <alignment vertical="center"/>
    </xf>
    <xf numFmtId="180" fontId="46" fillId="32" borderId="72" xfId="34" applyNumberFormat="1" applyFont="1" applyFill="1" applyBorder="1" applyAlignment="1">
      <alignment vertical="center"/>
    </xf>
    <xf numFmtId="38" fontId="46" fillId="28" borderId="70" xfId="34" applyFont="1" applyFill="1" applyBorder="1" applyAlignment="1">
      <alignment vertical="center"/>
    </xf>
    <xf numFmtId="38" fontId="46" fillId="28" borderId="72" xfId="34" applyFont="1" applyFill="1" applyBorder="1" applyAlignment="1">
      <alignment vertical="center"/>
    </xf>
    <xf numFmtId="38" fontId="46" fillId="31" borderId="68" xfId="34" applyFont="1" applyFill="1" applyBorder="1" applyAlignment="1">
      <alignment vertical="center"/>
    </xf>
    <xf numFmtId="38" fontId="46" fillId="28" borderId="69" xfId="34" applyFont="1" applyFill="1" applyBorder="1" applyAlignment="1">
      <alignment vertical="center"/>
    </xf>
    <xf numFmtId="38" fontId="46" fillId="29" borderId="73" xfId="34" applyFont="1" applyFill="1" applyBorder="1" applyAlignment="1">
      <alignment vertical="center"/>
    </xf>
    <xf numFmtId="38" fontId="46" fillId="30" borderId="74" xfId="34" applyFont="1" applyFill="1" applyBorder="1" applyAlignment="1">
      <alignment vertical="center"/>
    </xf>
    <xf numFmtId="38" fontId="46" fillId="31" borderId="75" xfId="34" applyFont="1" applyFill="1" applyBorder="1" applyAlignment="1">
      <alignment vertical="center"/>
    </xf>
    <xf numFmtId="38" fontId="46" fillId="30" borderId="76" xfId="34" applyFont="1" applyFill="1" applyBorder="1" applyAlignment="1">
      <alignment vertical="center"/>
    </xf>
    <xf numFmtId="38" fontId="46" fillId="31" borderId="77" xfId="34" applyFont="1" applyFill="1" applyBorder="1" applyAlignment="1">
      <alignment vertical="center"/>
    </xf>
    <xf numFmtId="38" fontId="46" fillId="32" borderId="78" xfId="34" applyFont="1" applyFill="1" applyBorder="1" applyAlignment="1">
      <alignment vertical="center"/>
    </xf>
    <xf numFmtId="38" fontId="46" fillId="32" borderId="76" xfId="34" applyFont="1" applyFill="1" applyBorder="1" applyAlignment="1">
      <alignment vertical="center"/>
    </xf>
    <xf numFmtId="38" fontId="46" fillId="29" borderId="79" xfId="34" applyFont="1" applyFill="1" applyBorder="1" applyAlignment="1">
      <alignment vertical="center"/>
    </xf>
    <xf numFmtId="38" fontId="46" fillId="28" borderId="76" xfId="34" applyFont="1" applyFill="1" applyBorder="1" applyAlignment="1">
      <alignment vertical="center"/>
    </xf>
    <xf numFmtId="179" fontId="46" fillId="32" borderId="76" xfId="0" applyNumberFormat="1" applyFont="1" applyFill="1" applyBorder="1" applyAlignment="1">
      <alignment vertical="center"/>
    </xf>
    <xf numFmtId="0" fontId="30" fillId="27" borderId="0" xfId="0" applyFont="1" applyFill="1" applyBorder="1" applyAlignment="1">
      <alignment vertical="center"/>
    </xf>
    <xf numFmtId="0" fontId="30" fillId="0" borderId="80" xfId="0" applyFont="1" applyFill="1" applyBorder="1" applyAlignment="1">
      <alignment vertical="center"/>
    </xf>
    <xf numFmtId="0" fontId="30" fillId="0" borderId="22" xfId="0" applyFont="1" applyFill="1" applyBorder="1" applyAlignment="1">
      <alignment vertical="center"/>
    </xf>
    <xf numFmtId="0" fontId="30" fillId="27" borderId="19" xfId="0" applyFont="1" applyFill="1" applyBorder="1" applyAlignment="1">
      <alignment vertical="center"/>
    </xf>
    <xf numFmtId="0" fontId="30" fillId="0" borderId="81" xfId="0" applyFont="1" applyFill="1" applyBorder="1" applyAlignment="1">
      <alignment vertical="center"/>
    </xf>
    <xf numFmtId="0" fontId="30" fillId="0" borderId="82" xfId="0" applyFont="1" applyFill="1" applyBorder="1" applyAlignment="1">
      <alignment vertical="center"/>
    </xf>
    <xf numFmtId="0" fontId="30" fillId="0" borderId="83" xfId="0" applyFont="1" applyFill="1" applyBorder="1" applyAlignment="1">
      <alignment vertical="center"/>
    </xf>
    <xf numFmtId="0" fontId="30" fillId="0" borderId="84" xfId="0" applyFont="1" applyFill="1" applyBorder="1" applyAlignment="1">
      <alignment vertical="center"/>
    </xf>
    <xf numFmtId="0" fontId="30" fillId="0" borderId="85" xfId="0" applyFont="1" applyFill="1" applyBorder="1" applyAlignment="1">
      <alignment vertical="center"/>
    </xf>
    <xf numFmtId="0" fontId="30" fillId="0" borderId="86" xfId="0" applyFont="1" applyFill="1" applyBorder="1" applyAlignment="1">
      <alignment vertical="center"/>
    </xf>
    <xf numFmtId="0" fontId="30" fillId="0" borderId="87" xfId="0" applyFont="1" applyFill="1" applyBorder="1" applyAlignment="1">
      <alignment vertical="center"/>
    </xf>
    <xf numFmtId="38" fontId="45" fillId="0" borderId="88" xfId="34" applyFont="1" applyBorder="1" applyAlignment="1" applyProtection="1">
      <alignment vertical="center"/>
      <protection locked="0"/>
    </xf>
    <xf numFmtId="0" fontId="48" fillId="33" borderId="89" xfId="0" applyFont="1" applyFill="1" applyBorder="1" applyAlignment="1">
      <alignment horizontal="center" vertical="center" shrinkToFit="1"/>
    </xf>
    <xf numFmtId="0" fontId="47" fillId="33" borderId="90" xfId="0" applyFont="1" applyFill="1" applyBorder="1" applyAlignment="1">
      <alignment horizontal="center" vertical="center"/>
    </xf>
    <xf numFmtId="0" fontId="50" fillId="0" borderId="0" xfId="0" applyFont="1" applyAlignment="1">
      <alignment horizontal="center" vertical="center"/>
    </xf>
    <xf numFmtId="0" fontId="51" fillId="0" borderId="0" xfId="0" applyFont="1" applyAlignment="1"/>
    <xf numFmtId="0" fontId="54" fillId="0" borderId="0" xfId="0" applyFont="1" applyFill="1"/>
    <xf numFmtId="179" fontId="55" fillId="30" borderId="68" xfId="0" applyNumberFormat="1" applyFont="1" applyFill="1" applyBorder="1" applyAlignment="1">
      <alignment vertical="center"/>
    </xf>
    <xf numFmtId="0" fontId="52" fillId="0" borderId="0" xfId="0" applyFont="1" applyAlignment="1">
      <alignment vertical="center"/>
    </xf>
    <xf numFmtId="0" fontId="0" fillId="0" borderId="0" xfId="0" applyFont="1" applyAlignment="1">
      <alignment vertical="center"/>
    </xf>
    <xf numFmtId="0" fontId="31" fillId="37" borderId="69" xfId="0" applyFont="1" applyFill="1" applyBorder="1" applyAlignment="1">
      <alignment vertical="center" shrinkToFit="1"/>
    </xf>
    <xf numFmtId="0" fontId="31" fillId="37" borderId="75" xfId="0" applyFont="1" applyFill="1" applyBorder="1" applyAlignment="1">
      <alignment vertical="center" shrinkToFit="1"/>
    </xf>
    <xf numFmtId="179" fontId="55" fillId="32" borderId="102" xfId="0" applyNumberFormat="1" applyFont="1" applyFill="1" applyBorder="1" applyAlignment="1">
      <alignment vertical="center"/>
    </xf>
    <xf numFmtId="179" fontId="55" fillId="32" borderId="103" xfId="0" applyNumberFormat="1" applyFont="1" applyFill="1" applyBorder="1" applyAlignment="1">
      <alignment vertical="center"/>
    </xf>
    <xf numFmtId="0" fontId="31" fillId="37" borderId="71" xfId="0" applyFont="1" applyFill="1" applyBorder="1" applyAlignment="1">
      <alignment horizontal="right"/>
    </xf>
    <xf numFmtId="38" fontId="45" fillId="0" borderId="104" xfId="34" applyFont="1" applyBorder="1" applyAlignment="1" applyProtection="1">
      <alignment vertical="center"/>
      <protection locked="0"/>
    </xf>
    <xf numFmtId="38" fontId="37" fillId="0" borderId="165" xfId="0" applyNumberFormat="1" applyFont="1" applyBorder="1" applyAlignment="1">
      <alignment vertical="center"/>
    </xf>
    <xf numFmtId="38" fontId="37" fillId="37" borderId="166" xfId="0" applyNumberFormat="1" applyFont="1" applyFill="1" applyBorder="1" applyAlignment="1">
      <alignment vertical="center"/>
    </xf>
    <xf numFmtId="38" fontId="56" fillId="38" borderId="167" xfId="0" applyNumberFormat="1" applyFont="1" applyFill="1" applyBorder="1" applyAlignment="1">
      <alignment vertical="center"/>
    </xf>
    <xf numFmtId="179" fontId="55" fillId="30" borderId="74" xfId="0" applyNumberFormat="1" applyFont="1" applyFill="1" applyBorder="1" applyAlignment="1">
      <alignment vertical="center"/>
    </xf>
    <xf numFmtId="179" fontId="55" fillId="30" borderId="168" xfId="0" applyNumberFormat="1" applyFont="1" applyFill="1" applyBorder="1" applyAlignment="1">
      <alignment vertical="center"/>
    </xf>
    <xf numFmtId="38" fontId="46" fillId="30" borderId="169" xfId="34" applyFont="1" applyFill="1" applyBorder="1" applyAlignment="1">
      <alignment vertical="center"/>
    </xf>
    <xf numFmtId="38" fontId="46" fillId="32" borderId="107" xfId="34" applyFont="1" applyFill="1" applyBorder="1" applyAlignment="1">
      <alignment vertical="center"/>
    </xf>
    <xf numFmtId="180" fontId="46" fillId="32" borderId="74" xfId="34" applyNumberFormat="1" applyFont="1" applyFill="1" applyBorder="1" applyAlignment="1">
      <alignment vertical="center"/>
    </xf>
    <xf numFmtId="180" fontId="46" fillId="32" borderId="105" xfId="34" applyNumberFormat="1" applyFont="1" applyFill="1" applyBorder="1" applyAlignment="1">
      <alignment vertical="center"/>
    </xf>
    <xf numFmtId="38" fontId="46" fillId="32" borderId="77" xfId="34" applyFont="1" applyFill="1" applyBorder="1" applyAlignment="1">
      <alignment vertical="center"/>
    </xf>
    <xf numFmtId="38" fontId="46" fillId="32" borderId="74" xfId="34" applyFont="1" applyFill="1" applyBorder="1" applyAlignment="1">
      <alignment vertical="center"/>
    </xf>
    <xf numFmtId="38" fontId="46" fillId="32" borderId="69" xfId="34" applyFont="1" applyFill="1" applyBorder="1" applyAlignment="1">
      <alignment vertical="center"/>
    </xf>
    <xf numFmtId="180" fontId="46" fillId="28" borderId="73" xfId="34" applyNumberFormat="1" applyFont="1" applyFill="1" applyBorder="1" applyAlignment="1">
      <alignment vertical="center"/>
    </xf>
    <xf numFmtId="180" fontId="46" fillId="28" borderId="108" xfId="34" applyNumberFormat="1" applyFont="1" applyFill="1" applyBorder="1" applyAlignment="1">
      <alignment vertical="center"/>
    </xf>
    <xf numFmtId="180" fontId="46" fillId="28" borderId="78" xfId="34" applyNumberFormat="1" applyFont="1" applyFill="1" applyBorder="1" applyAlignment="1">
      <alignment vertical="center"/>
    </xf>
    <xf numFmtId="180" fontId="46" fillId="28" borderId="109" xfId="34" applyNumberFormat="1" applyFont="1" applyFill="1" applyBorder="1" applyAlignment="1">
      <alignment vertical="center"/>
    </xf>
    <xf numFmtId="38" fontId="46" fillId="28" borderId="74" xfId="34" applyFont="1" applyFill="1" applyBorder="1" applyAlignment="1">
      <alignment vertical="center"/>
    </xf>
    <xf numFmtId="38" fontId="46" fillId="28" borderId="108" xfId="34" applyFont="1" applyFill="1" applyBorder="1" applyAlignment="1">
      <alignment vertical="center"/>
    </xf>
    <xf numFmtId="179" fontId="46" fillId="32" borderId="106" xfId="0" applyNumberFormat="1" applyFont="1" applyFill="1" applyBorder="1" applyAlignment="1">
      <alignment vertical="center"/>
    </xf>
    <xf numFmtId="179" fontId="46" fillId="32" borderId="71" xfId="0" applyNumberFormat="1" applyFont="1" applyFill="1" applyBorder="1" applyAlignment="1">
      <alignment vertical="center"/>
    </xf>
    <xf numFmtId="179" fontId="46" fillId="32" borderId="108" xfId="0" applyNumberFormat="1" applyFont="1" applyFill="1" applyBorder="1" applyAlignment="1">
      <alignment vertical="center"/>
    </xf>
    <xf numFmtId="180" fontId="46" fillId="32" borderId="110" xfId="34" applyNumberFormat="1" applyFont="1" applyFill="1" applyBorder="1" applyAlignment="1">
      <alignment vertical="center"/>
    </xf>
    <xf numFmtId="180" fontId="46" fillId="32" borderId="111" xfId="34" applyNumberFormat="1" applyFont="1" applyFill="1" applyBorder="1" applyAlignment="1">
      <alignment vertical="center"/>
    </xf>
    <xf numFmtId="38" fontId="46" fillId="29" borderId="71" xfId="34" applyFont="1" applyFill="1" applyBorder="1" applyAlignment="1">
      <alignment vertical="center"/>
    </xf>
    <xf numFmtId="38" fontId="46" fillId="32" borderId="64" xfId="34" applyFont="1" applyFill="1" applyBorder="1" applyAlignment="1">
      <alignment vertical="center"/>
    </xf>
    <xf numFmtId="38" fontId="46" fillId="32" borderId="75" xfId="34" applyFont="1" applyFill="1" applyBorder="1" applyAlignment="1">
      <alignment vertical="center"/>
    </xf>
    <xf numFmtId="38" fontId="46" fillId="28" borderId="73" xfId="34" applyFont="1" applyFill="1" applyBorder="1" applyAlignment="1">
      <alignment vertical="center"/>
    </xf>
    <xf numFmtId="38" fontId="46" fillId="28" borderId="110" xfId="34" applyFont="1" applyFill="1" applyBorder="1" applyAlignment="1">
      <alignment vertical="center"/>
    </xf>
    <xf numFmtId="38" fontId="46" fillId="28" borderId="79" xfId="34" applyFont="1" applyFill="1" applyBorder="1" applyAlignment="1">
      <alignment vertical="center"/>
    </xf>
    <xf numFmtId="38" fontId="46" fillId="28" borderId="112" xfId="34" applyFont="1" applyFill="1" applyBorder="1" applyAlignment="1">
      <alignment vertical="center"/>
    </xf>
    <xf numFmtId="38" fontId="46" fillId="31" borderId="74" xfId="34" applyFont="1" applyFill="1" applyBorder="1" applyAlignment="1">
      <alignment vertical="center"/>
    </xf>
    <xf numFmtId="38" fontId="46" fillId="31" borderId="76" xfId="34" applyFont="1" applyFill="1" applyBorder="1" applyAlignment="1">
      <alignment vertical="center"/>
    </xf>
    <xf numFmtId="38" fontId="46" fillId="28" borderId="75" xfId="34" applyFont="1" applyFill="1" applyBorder="1" applyAlignment="1">
      <alignment vertical="center"/>
    </xf>
    <xf numFmtId="38" fontId="46" fillId="28" borderId="77" xfId="34" applyFont="1" applyFill="1" applyBorder="1" applyAlignment="1">
      <alignment vertical="center"/>
    </xf>
    <xf numFmtId="0" fontId="0" fillId="0" borderId="10" xfId="0" applyFill="1" applyBorder="1" applyAlignment="1">
      <alignment horizontal="center" vertical="center"/>
    </xf>
    <xf numFmtId="0" fontId="31" fillId="37" borderId="102" xfId="0" applyFont="1" applyFill="1" applyBorder="1" applyAlignment="1">
      <alignment horizontal="right"/>
    </xf>
    <xf numFmtId="0" fontId="31" fillId="37" borderId="170" xfId="0" applyFont="1" applyFill="1" applyBorder="1" applyAlignment="1">
      <alignment vertical="center" shrinkToFit="1"/>
    </xf>
    <xf numFmtId="49" fontId="57" fillId="0" borderId="0" xfId="52" applyNumberFormat="1" applyFont="1" applyFill="1">
      <alignment vertical="center"/>
    </xf>
    <xf numFmtId="177" fontId="59" fillId="0" borderId="0" xfId="52" applyNumberFormat="1" applyFont="1" applyFill="1" applyAlignment="1">
      <alignment vertical="center" shrinkToFit="1"/>
    </xf>
    <xf numFmtId="177" fontId="57" fillId="0" borderId="0" xfId="52" applyNumberFormat="1" applyFont="1" applyFill="1">
      <alignment vertical="center"/>
    </xf>
    <xf numFmtId="182" fontId="57" fillId="0" borderId="0" xfId="52" applyNumberFormat="1" applyFont="1" applyFill="1">
      <alignment vertical="center"/>
    </xf>
    <xf numFmtId="177" fontId="57" fillId="0" borderId="0" xfId="52" applyNumberFormat="1" applyFont="1" applyFill="1" applyAlignment="1">
      <alignment vertical="center"/>
    </xf>
    <xf numFmtId="49" fontId="59" fillId="0" borderId="91" xfId="52" applyNumberFormat="1" applyFont="1" applyFill="1" applyBorder="1" applyAlignment="1">
      <alignment vertical="center"/>
    </xf>
    <xf numFmtId="49" fontId="59" fillId="0" borderId="19" xfId="52" applyNumberFormat="1" applyFont="1" applyFill="1" applyBorder="1" applyAlignment="1">
      <alignment vertical="center" shrinkToFit="1"/>
    </xf>
    <xf numFmtId="49" fontId="57" fillId="0" borderId="91" xfId="52" applyNumberFormat="1" applyFont="1" applyFill="1" applyBorder="1" applyAlignment="1">
      <alignment vertical="center"/>
    </xf>
    <xf numFmtId="49" fontId="57" fillId="0" borderId="19" xfId="52" applyNumberFormat="1" applyFont="1" applyFill="1" applyBorder="1" applyAlignment="1">
      <alignment vertical="center"/>
    </xf>
    <xf numFmtId="49" fontId="57" fillId="0" borderId="46" xfId="52" applyNumberFormat="1" applyFont="1" applyFill="1" applyBorder="1" applyAlignment="1">
      <alignment vertical="center"/>
    </xf>
    <xf numFmtId="49" fontId="57" fillId="0" borderId="0" xfId="52" applyNumberFormat="1" applyFont="1" applyFill="1" applyAlignment="1">
      <alignment vertical="center"/>
    </xf>
    <xf numFmtId="49" fontId="59" fillId="0" borderId="28" xfId="52" applyNumberFormat="1" applyFont="1" applyFill="1" applyBorder="1" applyAlignment="1">
      <alignment vertical="top"/>
    </xf>
    <xf numFmtId="177" fontId="59" fillId="0" borderId="29" xfId="52" applyNumberFormat="1" applyFont="1" applyFill="1" applyBorder="1" applyAlignment="1">
      <alignment vertical="center" shrinkToFit="1"/>
    </xf>
    <xf numFmtId="177" fontId="59" fillId="0" borderId="28" xfId="52" applyNumberFormat="1" applyFont="1" applyFill="1" applyBorder="1" applyAlignment="1">
      <alignment vertical="center" wrapText="1"/>
    </xf>
    <xf numFmtId="177" fontId="59" fillId="0" borderId="29" xfId="52" applyNumberFormat="1" applyFont="1" applyFill="1" applyBorder="1" applyAlignment="1">
      <alignment vertical="center" wrapText="1"/>
    </xf>
    <xf numFmtId="177" fontId="59" fillId="0" borderId="93" xfId="52" applyNumberFormat="1" applyFont="1" applyFill="1" applyBorder="1" applyAlignment="1">
      <alignment vertical="center" wrapText="1"/>
    </xf>
    <xf numFmtId="182" fontId="59" fillId="0" borderId="29" xfId="52" applyNumberFormat="1" applyFont="1" applyFill="1" applyBorder="1" applyAlignment="1">
      <alignment vertical="center" wrapText="1"/>
    </xf>
    <xf numFmtId="182" fontId="59" fillId="0" borderId="93" xfId="52" applyNumberFormat="1" applyFont="1" applyFill="1" applyBorder="1" applyAlignment="1">
      <alignment vertical="center" wrapText="1"/>
    </xf>
    <xf numFmtId="177" fontId="59" fillId="0" borderId="0" xfId="52" applyNumberFormat="1" applyFont="1" applyFill="1" applyAlignment="1">
      <alignment vertical="center" wrapText="1"/>
    </xf>
    <xf numFmtId="177" fontId="57" fillId="0" borderId="91" xfId="52" applyNumberFormat="1" applyFont="1" applyFill="1" applyBorder="1">
      <alignment vertical="center"/>
    </xf>
    <xf numFmtId="177" fontId="59" fillId="0" borderId="19" xfId="52" applyNumberFormat="1" applyFont="1" applyFill="1" applyBorder="1" applyAlignment="1">
      <alignment vertical="center" shrinkToFit="1"/>
    </xf>
    <xf numFmtId="177" fontId="57" fillId="0" borderId="27" xfId="52" applyNumberFormat="1" applyFont="1" applyFill="1" applyBorder="1" applyAlignment="1">
      <alignment vertical="center" shrinkToFit="1"/>
    </xf>
    <xf numFmtId="177" fontId="57" fillId="0" borderId="0" xfId="52" applyNumberFormat="1" applyFont="1" applyFill="1" applyBorder="1" applyAlignment="1">
      <alignment vertical="center" shrinkToFit="1"/>
    </xf>
    <xf numFmtId="177" fontId="57" fillId="0" borderId="48" xfId="52" applyNumberFormat="1" applyFont="1" applyFill="1" applyBorder="1" applyAlignment="1">
      <alignment vertical="center" shrinkToFit="1"/>
    </xf>
    <xf numFmtId="177" fontId="57" fillId="0" borderId="27" xfId="52" applyNumberFormat="1" applyFont="1" applyFill="1" applyBorder="1">
      <alignment vertical="center"/>
    </xf>
    <xf numFmtId="177" fontId="59" fillId="0" borderId="0" xfId="52" applyNumberFormat="1" applyFont="1" applyFill="1" applyBorder="1" applyAlignment="1">
      <alignment vertical="center" shrinkToFit="1"/>
    </xf>
    <xf numFmtId="177" fontId="57" fillId="0" borderId="0" xfId="53" applyNumberFormat="1" applyFont="1" applyFill="1" applyAlignment="1">
      <alignment vertical="center"/>
    </xf>
    <xf numFmtId="177" fontId="57" fillId="0" borderId="94" xfId="52" applyNumberFormat="1" applyFont="1" applyFill="1" applyBorder="1">
      <alignment vertical="center"/>
    </xf>
    <xf numFmtId="177" fontId="59" fillId="0" borderId="43" xfId="52" applyNumberFormat="1" applyFont="1" applyFill="1" applyBorder="1" applyAlignment="1">
      <alignment vertical="center" shrinkToFit="1"/>
    </xf>
    <xf numFmtId="177" fontId="57" fillId="0" borderId="94" xfId="52" applyNumberFormat="1" applyFont="1" applyFill="1" applyBorder="1" applyAlignment="1">
      <alignment vertical="center" shrinkToFit="1"/>
    </xf>
    <xf numFmtId="177" fontId="57" fillId="0" borderId="43" xfId="52" applyNumberFormat="1" applyFont="1" applyFill="1" applyBorder="1" applyAlignment="1">
      <alignment vertical="center" shrinkToFit="1"/>
    </xf>
    <xf numFmtId="177" fontId="57" fillId="0" borderId="10" xfId="52" applyNumberFormat="1" applyFont="1" applyFill="1" applyBorder="1" applyAlignment="1">
      <alignment vertical="center" shrinkToFit="1"/>
    </xf>
    <xf numFmtId="177" fontId="57" fillId="0" borderId="0" xfId="52" applyNumberFormat="1" applyFont="1" applyFill="1" applyAlignment="1">
      <alignment vertical="center" shrinkToFit="1"/>
    </xf>
    <xf numFmtId="177" fontId="59" fillId="0" borderId="24" xfId="52" applyNumberFormat="1" applyFont="1" applyFill="1" applyBorder="1" applyAlignment="1">
      <alignment vertical="center" shrinkToFit="1"/>
    </xf>
    <xf numFmtId="177" fontId="57" fillId="0" borderId="91" xfId="52" applyNumberFormat="1" applyFont="1" applyFill="1" applyBorder="1" applyAlignment="1">
      <alignment vertical="center" shrinkToFit="1"/>
    </xf>
    <xf numFmtId="177" fontId="57" fillId="0" borderId="19" xfId="52" applyNumberFormat="1" applyFont="1" applyFill="1" applyBorder="1" applyAlignment="1">
      <alignment vertical="center" shrinkToFit="1"/>
    </xf>
    <xf numFmtId="177" fontId="57" fillId="0" borderId="46" xfId="52" applyNumberFormat="1" applyFont="1" applyFill="1" applyBorder="1" applyAlignment="1">
      <alignment vertical="center" shrinkToFit="1"/>
    </xf>
    <xf numFmtId="177" fontId="57" fillId="0" borderId="0" xfId="52" applyNumberFormat="1" applyFont="1" applyFill="1" applyAlignment="1">
      <alignment horizontal="center" vertical="center" shrinkToFit="1"/>
    </xf>
    <xf numFmtId="177" fontId="59" fillId="0" borderId="0" xfId="52" applyNumberFormat="1" applyFont="1" applyFill="1">
      <alignment vertical="center"/>
    </xf>
    <xf numFmtId="177" fontId="59" fillId="0" borderId="15" xfId="52" applyNumberFormat="1" applyFont="1" applyFill="1" applyBorder="1" applyAlignment="1">
      <alignment vertical="center" shrinkToFit="1"/>
    </xf>
    <xf numFmtId="177" fontId="57" fillId="0" borderId="28" xfId="52" applyNumberFormat="1" applyFont="1" applyFill="1" applyBorder="1" applyAlignment="1">
      <alignment vertical="center" shrinkToFit="1"/>
    </xf>
    <xf numFmtId="177" fontId="59" fillId="0" borderId="92" xfId="52" applyNumberFormat="1" applyFont="1" applyFill="1" applyBorder="1" applyAlignment="1">
      <alignment vertical="center" shrinkToFit="1"/>
    </xf>
    <xf numFmtId="177" fontId="57" fillId="0" borderId="29" xfId="52" applyNumberFormat="1" applyFont="1" applyFill="1" applyBorder="1" applyAlignment="1">
      <alignment vertical="center" shrinkToFit="1"/>
    </xf>
    <xf numFmtId="177" fontId="57" fillId="0" borderId="93" xfId="52" applyNumberFormat="1" applyFont="1" applyFill="1" applyBorder="1" applyAlignment="1">
      <alignment vertical="center" shrinkToFit="1"/>
    </xf>
    <xf numFmtId="177" fontId="59" fillId="0" borderId="45" xfId="52" applyNumberFormat="1" applyFont="1" applyFill="1" applyBorder="1" applyAlignment="1">
      <alignment vertical="center" shrinkToFit="1"/>
    </xf>
    <xf numFmtId="177" fontId="57" fillId="0" borderId="0" xfId="53" applyNumberFormat="1" applyFont="1" applyFill="1" applyBorder="1"/>
    <xf numFmtId="182" fontId="57" fillId="0" borderId="0" xfId="54" applyNumberFormat="1" applyFont="1" applyFill="1" applyBorder="1"/>
    <xf numFmtId="182" fontId="57" fillId="0" borderId="0" xfId="54" applyNumberFormat="1" applyFont="1" applyFill="1" applyBorder="1" applyAlignment="1">
      <alignment shrinkToFit="1"/>
    </xf>
    <xf numFmtId="49" fontId="59" fillId="0" borderId="24" xfId="52" applyNumberFormat="1" applyFont="1" applyFill="1" applyBorder="1" applyAlignment="1">
      <alignment vertical="center" shrinkToFit="1"/>
    </xf>
    <xf numFmtId="49" fontId="57" fillId="0" borderId="24" xfId="52" applyNumberFormat="1" applyFont="1" applyFill="1" applyBorder="1" applyAlignment="1">
      <alignment vertical="center"/>
    </xf>
    <xf numFmtId="177" fontId="59" fillId="0" borderId="92" xfId="52" applyNumberFormat="1" applyFont="1" applyFill="1" applyBorder="1" applyAlignment="1">
      <alignment vertical="center" wrapText="1"/>
    </xf>
    <xf numFmtId="183" fontId="57" fillId="0" borderId="91" xfId="52" applyNumberFormat="1" applyFont="1" applyFill="1" applyBorder="1">
      <alignment vertical="center"/>
    </xf>
    <xf numFmtId="183" fontId="59" fillId="0" borderId="24" xfId="52" applyNumberFormat="1" applyFont="1" applyFill="1" applyBorder="1" applyAlignment="1">
      <alignment vertical="center" shrinkToFit="1"/>
    </xf>
    <xf numFmtId="183" fontId="57" fillId="0" borderId="27" xfId="52" applyNumberFormat="1" applyFont="1" applyFill="1" applyBorder="1" applyAlignment="1">
      <alignment vertical="center" shrinkToFit="1"/>
    </xf>
    <xf numFmtId="183" fontId="57" fillId="0" borderId="0" xfId="52" applyNumberFormat="1" applyFont="1" applyFill="1" applyBorder="1" applyAlignment="1">
      <alignment vertical="center" shrinkToFit="1"/>
    </xf>
    <xf numFmtId="183" fontId="57" fillId="0" borderId="15" xfId="52" applyNumberFormat="1" applyFont="1" applyFill="1" applyBorder="1" applyAlignment="1">
      <alignment vertical="center" shrinkToFit="1"/>
    </xf>
    <xf numFmtId="183" fontId="57" fillId="0" borderId="0" xfId="52" applyNumberFormat="1" applyFont="1" applyFill="1" applyAlignment="1">
      <alignment vertical="center"/>
    </xf>
    <xf numFmtId="183" fontId="57" fillId="0" borderId="0" xfId="52" applyNumberFormat="1" applyFont="1" applyFill="1">
      <alignment vertical="center"/>
    </xf>
    <xf numFmtId="183" fontId="57" fillId="0" borderId="27" xfId="52" applyNumberFormat="1" applyFont="1" applyFill="1" applyBorder="1">
      <alignment vertical="center"/>
    </xf>
    <xf numFmtId="183" fontId="59" fillId="0" borderId="15" xfId="52" applyNumberFormat="1" applyFont="1" applyFill="1" applyBorder="1" applyAlignment="1">
      <alignment vertical="center" shrinkToFit="1"/>
    </xf>
    <xf numFmtId="183" fontId="57" fillId="0" borderId="0" xfId="53" applyNumberFormat="1" applyFont="1" applyFill="1" applyAlignment="1">
      <alignment vertical="center"/>
    </xf>
    <xf numFmtId="183" fontId="57" fillId="0" borderId="94" xfId="52" applyNumberFormat="1" applyFont="1" applyFill="1" applyBorder="1">
      <alignment vertical="center"/>
    </xf>
    <xf numFmtId="183" fontId="59" fillId="0" borderId="45" xfId="52" applyNumberFormat="1" applyFont="1" applyFill="1" applyBorder="1" applyAlignment="1">
      <alignment vertical="center" shrinkToFit="1"/>
    </xf>
    <xf numFmtId="183" fontId="57" fillId="0" borderId="94" xfId="52" applyNumberFormat="1" applyFont="1" applyFill="1" applyBorder="1" applyAlignment="1">
      <alignment vertical="center" shrinkToFit="1"/>
    </xf>
    <xf numFmtId="183" fontId="57" fillId="0" borderId="43" xfId="52" applyNumberFormat="1" applyFont="1" applyFill="1" applyBorder="1" applyAlignment="1">
      <alignment vertical="center" shrinkToFit="1"/>
    </xf>
    <xf numFmtId="183" fontId="57" fillId="0" borderId="45" xfId="52" applyNumberFormat="1" applyFont="1" applyFill="1" applyBorder="1" applyAlignment="1">
      <alignment vertical="center" shrinkToFit="1"/>
    </xf>
    <xf numFmtId="183" fontId="57" fillId="0" borderId="91" xfId="52" applyNumberFormat="1" applyFont="1" applyFill="1" applyBorder="1" applyAlignment="1">
      <alignment vertical="center" shrinkToFit="1"/>
    </xf>
    <xf numFmtId="183" fontId="57" fillId="0" borderId="19" xfId="52" applyNumberFormat="1" applyFont="1" applyFill="1" applyBorder="1" applyAlignment="1">
      <alignment vertical="center" shrinkToFit="1"/>
    </xf>
    <xf numFmtId="183" fontId="57" fillId="0" borderId="24" xfId="52" applyNumberFormat="1" applyFont="1" applyFill="1" applyBorder="1" applyAlignment="1">
      <alignment vertical="center" shrinkToFit="1"/>
    </xf>
    <xf numFmtId="183" fontId="59" fillId="0" borderId="15" xfId="52" applyNumberFormat="1" applyFont="1" applyFill="1" applyBorder="1">
      <alignment vertical="center"/>
    </xf>
    <xf numFmtId="183" fontId="57" fillId="0" borderId="28" xfId="52" applyNumberFormat="1" applyFont="1" applyFill="1" applyBorder="1" applyAlignment="1">
      <alignment vertical="center" shrinkToFit="1"/>
    </xf>
    <xf numFmtId="183" fontId="59" fillId="0" borderId="92" xfId="52" applyNumberFormat="1" applyFont="1" applyFill="1" applyBorder="1" applyAlignment="1">
      <alignment vertical="center" shrinkToFit="1"/>
    </xf>
    <xf numFmtId="183" fontId="57" fillId="0" borderId="29" xfId="52" applyNumberFormat="1" applyFont="1" applyFill="1" applyBorder="1" applyAlignment="1">
      <alignment vertical="center" shrinkToFit="1"/>
    </xf>
    <xf numFmtId="183" fontId="57" fillId="0" borderId="92" xfId="52" applyNumberFormat="1" applyFont="1" applyFill="1" applyBorder="1" applyAlignment="1">
      <alignment vertical="center" shrinkToFit="1"/>
    </xf>
    <xf numFmtId="183" fontId="57" fillId="0" borderId="0" xfId="52" applyNumberFormat="1" applyFont="1" applyFill="1" applyAlignment="1">
      <alignment vertical="center" shrinkToFit="1"/>
    </xf>
    <xf numFmtId="179" fontId="56" fillId="31" borderId="68" xfId="0" applyNumberFormat="1" applyFont="1" applyFill="1" applyBorder="1" applyAlignment="1">
      <alignment vertical="center"/>
    </xf>
    <xf numFmtId="179" fontId="56" fillId="31" borderId="74" xfId="0" applyNumberFormat="1" applyFont="1" applyFill="1" applyBorder="1" applyAlignment="1">
      <alignment vertical="center"/>
    </xf>
    <xf numFmtId="179" fontId="56" fillId="31" borderId="105" xfId="0" applyNumberFormat="1" applyFont="1" applyFill="1" applyBorder="1" applyAlignment="1">
      <alignment vertical="center"/>
    </xf>
    <xf numFmtId="38" fontId="46" fillId="32" borderId="72" xfId="34" applyFont="1" applyFill="1" applyBorder="1" applyAlignment="1">
      <alignment vertical="center"/>
    </xf>
    <xf numFmtId="0" fontId="31" fillId="37" borderId="131" xfId="0" applyFont="1" applyFill="1" applyBorder="1" applyAlignment="1">
      <alignment horizontal="right"/>
    </xf>
    <xf numFmtId="38" fontId="46" fillId="32" borderId="171" xfId="34" applyFont="1" applyFill="1" applyBorder="1" applyAlignment="1">
      <alignment vertical="center"/>
    </xf>
    <xf numFmtId="184" fontId="57" fillId="0" borderId="0" xfId="52" applyNumberFormat="1" applyFont="1" applyFill="1" applyAlignment="1">
      <alignment vertical="center" shrinkToFit="1"/>
    </xf>
    <xf numFmtId="184" fontId="57" fillId="0" borderId="46" xfId="52" applyNumberFormat="1" applyFont="1" applyFill="1" applyBorder="1" applyAlignment="1">
      <alignment vertical="center" shrinkToFit="1"/>
    </xf>
    <xf numFmtId="184" fontId="59" fillId="0" borderId="48" xfId="52" applyNumberFormat="1" applyFont="1" applyFill="1" applyBorder="1" applyAlignment="1">
      <alignment vertical="center" shrinkToFit="1"/>
    </xf>
    <xf numFmtId="183" fontId="57" fillId="0" borderId="48" xfId="52" applyNumberFormat="1" applyFont="1" applyFill="1" applyBorder="1" applyAlignment="1">
      <alignment vertical="center" shrinkToFit="1"/>
    </xf>
    <xf numFmtId="183" fontId="57" fillId="0" borderId="48" xfId="53" applyNumberFormat="1" applyFont="1" applyFill="1" applyBorder="1" applyAlignment="1">
      <alignment vertical="center" shrinkToFit="1"/>
    </xf>
    <xf numFmtId="183" fontId="57" fillId="0" borderId="93" xfId="52" applyNumberFormat="1" applyFont="1" applyFill="1" applyBorder="1" applyAlignment="1">
      <alignment vertical="center" shrinkToFit="1"/>
    </xf>
    <xf numFmtId="183" fontId="59" fillId="0" borderId="43" xfId="52" applyNumberFormat="1" applyFont="1" applyFill="1" applyBorder="1" applyAlignment="1">
      <alignment vertical="center" shrinkToFit="1"/>
    </xf>
    <xf numFmtId="183" fontId="57" fillId="0" borderId="43" xfId="52" applyNumberFormat="1" applyFont="1" applyFill="1" applyBorder="1">
      <alignment vertical="center"/>
    </xf>
    <xf numFmtId="183" fontId="57" fillId="0" borderId="45" xfId="52" applyNumberFormat="1" applyFont="1" applyFill="1" applyBorder="1">
      <alignment vertical="center"/>
    </xf>
    <xf numFmtId="183" fontId="57" fillId="0" borderId="28" xfId="52" applyNumberFormat="1" applyFont="1" applyFill="1" applyBorder="1">
      <alignment vertical="center"/>
    </xf>
    <xf numFmtId="183" fontId="59" fillId="0" borderId="29" xfId="52" applyNumberFormat="1" applyFont="1" applyFill="1" applyBorder="1">
      <alignment vertical="center"/>
    </xf>
    <xf numFmtId="183" fontId="57" fillId="0" borderId="29" xfId="52" applyNumberFormat="1" applyFont="1" applyFill="1" applyBorder="1">
      <alignment vertical="center"/>
    </xf>
    <xf numFmtId="183" fontId="57" fillId="0" borderId="92" xfId="52" applyNumberFormat="1" applyFont="1" applyFill="1" applyBorder="1">
      <alignment vertical="center"/>
    </xf>
    <xf numFmtId="3" fontId="27" fillId="0" borderId="0" xfId="47" applyNumberFormat="1" applyFont="1" applyAlignment="1">
      <alignment horizontal="left" vertical="top"/>
    </xf>
    <xf numFmtId="0" fontId="3" fillId="0" borderId="0" xfId="47" applyFont="1"/>
    <xf numFmtId="0" fontId="3" fillId="0" borderId="0" xfId="47" applyFont="1" applyAlignment="1">
      <alignment horizontal="left"/>
    </xf>
    <xf numFmtId="0" fontId="3" fillId="0" borderId="0" xfId="47" applyFont="1" applyAlignment="1">
      <alignment horizontal="right"/>
    </xf>
    <xf numFmtId="3" fontId="62" fillId="0" borderId="173" xfId="47" applyNumberFormat="1" applyFont="1" applyBorder="1" applyAlignment="1">
      <alignment horizontal="center" vertical="center" shrinkToFit="1"/>
    </xf>
    <xf numFmtId="3" fontId="62" fillId="0" borderId="173" xfId="47" applyNumberFormat="1" applyFont="1" applyFill="1" applyBorder="1" applyAlignment="1">
      <alignment horizontal="center" vertical="center" shrinkToFit="1"/>
    </xf>
    <xf numFmtId="3" fontId="28" fillId="0" borderId="43" xfId="47" applyNumberFormat="1" applyFont="1" applyFill="1" applyBorder="1" applyAlignment="1">
      <alignment horizontal="center" vertical="center" shrinkToFit="1"/>
    </xf>
    <xf numFmtId="3" fontId="28" fillId="0" borderId="19" xfId="47" applyNumberFormat="1" applyFont="1" applyBorder="1" applyAlignment="1">
      <alignment horizontal="justify" vertical="center" shrinkToFit="1"/>
    </xf>
    <xf numFmtId="3" fontId="64" fillId="0" borderId="176" xfId="47" applyNumberFormat="1" applyFont="1" applyBorder="1" applyAlignment="1">
      <alignment horizontal="center" vertical="center" wrapText="1"/>
    </xf>
    <xf numFmtId="3" fontId="64" fillId="0" borderId="177" xfId="47" applyNumberFormat="1" applyFont="1" applyBorder="1" applyAlignment="1">
      <alignment horizontal="center" vertical="center" wrapText="1"/>
    </xf>
    <xf numFmtId="0" fontId="6" fillId="0" borderId="179" xfId="47" applyFont="1" applyBorder="1" applyAlignment="1">
      <alignment horizontal="left" vertical="center" shrinkToFit="1"/>
    </xf>
    <xf numFmtId="0" fontId="6" fillId="0" borderId="99" xfId="47" applyFont="1" applyBorder="1" applyAlignment="1">
      <alignment horizontal="left" vertical="center" shrinkToFit="1"/>
    </xf>
    <xf numFmtId="182" fontId="63" fillId="0" borderId="99" xfId="36" applyNumberFormat="1" applyFont="1" applyBorder="1" applyAlignment="1">
      <alignment vertical="center" shrinkToFit="1"/>
    </xf>
    <xf numFmtId="182" fontId="63" fillId="0" borderId="97" xfId="36" applyNumberFormat="1" applyFont="1" applyBorder="1" applyAlignment="1">
      <alignment vertical="center" shrinkToFit="1"/>
    </xf>
    <xf numFmtId="184" fontId="3" fillId="0" borderId="99" xfId="47" applyNumberFormat="1" applyFont="1" applyBorder="1" applyAlignment="1">
      <alignment vertical="center" shrinkToFit="1"/>
    </xf>
    <xf numFmtId="184" fontId="3" fillId="0" borderId="100" xfId="47" applyNumberFormat="1" applyFont="1" applyBorder="1" applyAlignment="1">
      <alignment vertical="center" shrinkToFit="1"/>
    </xf>
    <xf numFmtId="0" fontId="6" fillId="0" borderId="180" xfId="47" applyFont="1" applyBorder="1" applyAlignment="1">
      <alignment horizontal="left" vertical="center" shrinkToFit="1"/>
    </xf>
    <xf numFmtId="0" fontId="6" fillId="0" borderId="97" xfId="47" applyFont="1" applyBorder="1" applyAlignment="1">
      <alignment horizontal="left" vertical="center" shrinkToFit="1"/>
    </xf>
    <xf numFmtId="184" fontId="3" fillId="0" borderId="97" xfId="47" applyNumberFormat="1" applyFont="1" applyBorder="1" applyAlignment="1">
      <alignment vertical="center" shrinkToFit="1"/>
    </xf>
    <xf numFmtId="184" fontId="3" fillId="0" borderId="101" xfId="47" applyNumberFormat="1" applyFont="1" applyBorder="1" applyAlignment="1">
      <alignment vertical="center" shrinkToFit="1"/>
    </xf>
    <xf numFmtId="0" fontId="6" fillId="0" borderId="180" xfId="47" applyFont="1" applyBorder="1" applyAlignment="1">
      <alignment horizontal="left" shrinkToFit="1"/>
    </xf>
    <xf numFmtId="182" fontId="3" fillId="0" borderId="97" xfId="47" applyNumberFormat="1" applyFont="1" applyBorder="1" applyAlignment="1">
      <alignment vertical="center" shrinkToFit="1"/>
    </xf>
    <xf numFmtId="0" fontId="3" fillId="0" borderId="181" xfId="47" applyFont="1" applyBorder="1" applyAlignment="1">
      <alignment horizontal="left" shrinkToFit="1"/>
    </xf>
    <xf numFmtId="0" fontId="3" fillId="0" borderId="182" xfId="47" applyFont="1" applyBorder="1" applyAlignment="1">
      <alignment horizontal="center" vertical="center" shrinkToFit="1"/>
    </xf>
    <xf numFmtId="182" fontId="63" fillId="0" borderId="182" xfId="36" applyNumberFormat="1" applyFont="1" applyBorder="1" applyAlignment="1">
      <alignment vertical="center" shrinkToFit="1"/>
    </xf>
    <xf numFmtId="182" fontId="65" fillId="0" borderId="182" xfId="47" applyNumberFormat="1" applyFont="1" applyBorder="1" applyAlignment="1">
      <alignment vertical="center" shrinkToFit="1"/>
    </xf>
    <xf numFmtId="182" fontId="65" fillId="0" borderId="183" xfId="47" applyNumberFormat="1" applyFont="1" applyBorder="1" applyAlignment="1">
      <alignment vertical="center" shrinkToFit="1"/>
    </xf>
    <xf numFmtId="184" fontId="65" fillId="0" borderId="182" xfId="47" applyNumberFormat="1" applyFont="1" applyBorder="1" applyAlignment="1">
      <alignment vertical="center" shrinkToFit="1"/>
    </xf>
    <xf numFmtId="184" fontId="65" fillId="0" borderId="184" xfId="47" applyNumberFormat="1" applyFont="1" applyBorder="1" applyAlignment="1">
      <alignment vertical="center" shrinkToFit="1"/>
    </xf>
    <xf numFmtId="0" fontId="7" fillId="0" borderId="0" xfId="0" applyFont="1" applyBorder="1" applyAlignment="1">
      <alignment vertical="center"/>
    </xf>
    <xf numFmtId="0" fontId="31" fillId="37" borderId="185" xfId="0" applyFont="1" applyFill="1" applyBorder="1" applyAlignment="1">
      <alignment horizontal="right"/>
    </xf>
    <xf numFmtId="0" fontId="31" fillId="37" borderId="64" xfId="0" applyFont="1" applyFill="1" applyBorder="1" applyAlignment="1">
      <alignment vertical="center" shrinkToFit="1"/>
    </xf>
    <xf numFmtId="38" fontId="45" fillId="0" borderId="186" xfId="34" applyFont="1" applyBorder="1" applyAlignment="1" applyProtection="1">
      <alignment vertical="center"/>
      <protection locked="0"/>
    </xf>
    <xf numFmtId="179" fontId="55" fillId="32" borderId="185" xfId="0" applyNumberFormat="1" applyFont="1" applyFill="1" applyBorder="1" applyAlignment="1">
      <alignment vertical="center"/>
    </xf>
    <xf numFmtId="38" fontId="46" fillId="29" borderId="187" xfId="34" applyFont="1" applyFill="1" applyBorder="1" applyAlignment="1">
      <alignment vertical="center"/>
    </xf>
    <xf numFmtId="179" fontId="55" fillId="30" borderId="63" xfId="0" applyNumberFormat="1" applyFont="1" applyFill="1" applyBorder="1" applyAlignment="1">
      <alignment vertical="center"/>
    </xf>
    <xf numFmtId="179" fontId="56" fillId="31" borderId="63" xfId="0" applyNumberFormat="1" applyFont="1" applyFill="1" applyBorder="1" applyAlignment="1">
      <alignment vertical="center"/>
    </xf>
    <xf numFmtId="38" fontId="46" fillId="29" borderId="65" xfId="34" applyFont="1" applyFill="1" applyBorder="1" applyAlignment="1">
      <alignment vertical="center"/>
    </xf>
    <xf numFmtId="180" fontId="46" fillId="28" borderId="106" xfId="34" applyNumberFormat="1" applyFont="1" applyFill="1" applyBorder="1" applyAlignment="1">
      <alignment vertical="center"/>
    </xf>
    <xf numFmtId="38" fontId="46" fillId="28" borderId="106" xfId="34" applyFont="1" applyFill="1" applyBorder="1" applyAlignment="1">
      <alignment vertical="center"/>
    </xf>
    <xf numFmtId="38" fontId="46" fillId="29" borderId="106" xfId="34" applyFont="1" applyFill="1" applyBorder="1" applyAlignment="1">
      <alignment vertical="center"/>
    </xf>
    <xf numFmtId="38" fontId="46" fillId="28" borderId="64" xfId="0" applyNumberFormat="1" applyFont="1" applyFill="1" applyBorder="1" applyAlignment="1">
      <alignment vertical="center"/>
    </xf>
    <xf numFmtId="179" fontId="44" fillId="0" borderId="62" xfId="0" applyNumberFormat="1" applyFont="1" applyFill="1" applyBorder="1" applyAlignment="1" applyProtection="1">
      <alignment horizontal="center" vertical="center" shrinkToFit="1"/>
      <protection locked="0"/>
    </xf>
    <xf numFmtId="0" fontId="66" fillId="0" borderId="0" xfId="0" applyFont="1" applyAlignment="1">
      <alignment vertical="center"/>
    </xf>
    <xf numFmtId="0" fontId="0" fillId="0" borderId="0" xfId="0" applyFill="1" applyBorder="1" applyAlignment="1">
      <alignment horizontal="left"/>
    </xf>
    <xf numFmtId="38" fontId="3" fillId="0" borderId="10" xfId="34" applyFont="1" applyFill="1" applyBorder="1" applyAlignment="1">
      <alignment horizontal="right" vertical="center"/>
    </xf>
    <xf numFmtId="3" fontId="0" fillId="0" borderId="10" xfId="0" applyNumberFormat="1" applyFill="1" applyBorder="1" applyAlignment="1">
      <alignment horizontal="right" vertical="center"/>
    </xf>
    <xf numFmtId="38" fontId="0" fillId="0" borderId="0" xfId="34" applyFont="1" applyFill="1" applyAlignment="1">
      <alignment horizontal="right"/>
    </xf>
    <xf numFmtId="38" fontId="0" fillId="0" borderId="10" xfId="34" applyFont="1" applyFill="1" applyBorder="1" applyAlignment="1">
      <alignment horizontal="right"/>
    </xf>
    <xf numFmtId="0" fontId="6" fillId="0" borderId="10" xfId="0" applyFont="1" applyFill="1" applyBorder="1" applyAlignment="1">
      <alignment horizontal="center" vertical="center" wrapText="1" shrinkToFit="1"/>
    </xf>
    <xf numFmtId="176" fontId="29" fillId="0" borderId="10" xfId="0" applyNumberFormat="1" applyFont="1" applyFill="1" applyBorder="1" applyAlignment="1">
      <alignment horizontal="right" vertical="center" shrinkToFit="1"/>
    </xf>
    <xf numFmtId="176" fontId="29" fillId="39" borderId="10" xfId="0" applyNumberFormat="1" applyFont="1" applyFill="1" applyBorder="1" applyAlignment="1">
      <alignment horizontal="right" vertical="center" shrinkToFit="1"/>
    </xf>
    <xf numFmtId="178" fontId="57" fillId="0" borderId="46" xfId="52" applyNumberFormat="1" applyFont="1" applyFill="1" applyBorder="1">
      <alignment vertical="center"/>
    </xf>
    <xf numFmtId="178" fontId="57" fillId="0" borderId="48" xfId="52" applyNumberFormat="1" applyFont="1" applyFill="1" applyBorder="1">
      <alignment vertical="center"/>
    </xf>
    <xf numFmtId="178" fontId="57" fillId="0" borderId="93" xfId="52" applyNumberFormat="1" applyFont="1" applyFill="1" applyBorder="1">
      <alignment vertical="center"/>
    </xf>
    <xf numFmtId="178" fontId="57" fillId="0" borderId="93" xfId="52" applyNumberFormat="1" applyFont="1" applyFill="1" applyBorder="1" applyAlignment="1">
      <alignment vertical="center" shrinkToFit="1"/>
    </xf>
    <xf numFmtId="49" fontId="57" fillId="0" borderId="0" xfId="63" applyNumberFormat="1" applyFont="1" applyFill="1">
      <alignment vertical="center"/>
    </xf>
    <xf numFmtId="0" fontId="26" fillId="0" borderId="0" xfId="28" applyAlignment="1" applyProtection="1">
      <alignment vertical="center" wrapText="1"/>
    </xf>
    <xf numFmtId="0" fontId="26" fillId="0" borderId="0" xfId="28" applyAlignment="1" applyProtection="1">
      <alignment vertical="center"/>
    </xf>
    <xf numFmtId="0" fontId="42" fillId="0" borderId="0" xfId="0" applyFont="1" applyAlignment="1">
      <alignment horizontal="center" vertical="center"/>
    </xf>
    <xf numFmtId="0" fontId="31" fillId="32" borderId="113" xfId="0" applyFont="1" applyFill="1" applyBorder="1" applyAlignment="1">
      <alignment horizontal="center" vertical="center"/>
    </xf>
    <xf numFmtId="0" fontId="31" fillId="32" borderId="51" xfId="0" applyFont="1" applyFill="1" applyBorder="1" applyAlignment="1">
      <alignment horizontal="center" vertical="center"/>
    </xf>
    <xf numFmtId="0" fontId="31" fillId="32" borderId="95" xfId="0" applyFont="1" applyFill="1" applyBorder="1" applyAlignment="1">
      <alignment horizontal="center" vertical="center"/>
    </xf>
    <xf numFmtId="0" fontId="31" fillId="34" borderId="114" xfId="0" applyFont="1" applyFill="1" applyBorder="1" applyAlignment="1">
      <alignment horizontal="center" vertical="center"/>
    </xf>
    <xf numFmtId="0" fontId="31" fillId="34" borderId="115" xfId="0" applyFont="1" applyFill="1" applyBorder="1" applyAlignment="1">
      <alignment horizontal="center" vertical="center"/>
    </xf>
    <xf numFmtId="0" fontId="31" fillId="34" borderId="116" xfId="0" applyFont="1" applyFill="1" applyBorder="1" applyAlignment="1">
      <alignment horizontal="center" vertical="center"/>
    </xf>
    <xf numFmtId="0" fontId="31" fillId="35" borderId="117" xfId="0" applyFont="1" applyFill="1" applyBorder="1" applyAlignment="1" applyProtection="1">
      <alignment horizontal="center" vertical="center"/>
      <protection locked="0"/>
    </xf>
    <xf numFmtId="0" fontId="31" fillId="35" borderId="118" xfId="0" applyFont="1" applyFill="1" applyBorder="1" applyAlignment="1" applyProtection="1">
      <alignment horizontal="center" vertical="center"/>
      <protection locked="0"/>
    </xf>
    <xf numFmtId="0" fontId="31" fillId="29" borderId="113" xfId="0" applyFont="1" applyFill="1" applyBorder="1" applyAlignment="1">
      <alignment horizontal="center" vertical="center"/>
    </xf>
    <xf numFmtId="0" fontId="31" fillId="29" borderId="95" xfId="0" applyFont="1" applyFill="1" applyBorder="1" applyAlignment="1">
      <alignment horizontal="center" vertical="center"/>
    </xf>
    <xf numFmtId="0" fontId="31" fillId="29" borderId="51" xfId="0" applyFont="1" applyFill="1" applyBorder="1" applyAlignment="1">
      <alignment horizontal="center" vertical="center"/>
    </xf>
    <xf numFmtId="0" fontId="31" fillId="29" borderId="94" xfId="0" applyFont="1" applyFill="1" applyBorder="1" applyAlignment="1">
      <alignment horizontal="center" vertical="center"/>
    </xf>
    <xf numFmtId="0" fontId="31" fillId="29" borderId="119" xfId="0" applyFont="1" applyFill="1" applyBorder="1" applyAlignment="1">
      <alignment horizontal="center" vertical="center"/>
    </xf>
    <xf numFmtId="0" fontId="31" fillId="29" borderId="43" xfId="0" applyFont="1" applyFill="1" applyBorder="1" applyAlignment="1">
      <alignment horizontal="center" vertical="center"/>
    </xf>
    <xf numFmtId="0" fontId="31" fillId="37" borderId="120" xfId="0" applyFont="1" applyFill="1" applyBorder="1" applyAlignment="1">
      <alignment horizontal="center" vertical="center" shrinkToFit="1"/>
    </xf>
    <xf numFmtId="0" fontId="31" fillId="37" borderId="121" xfId="0" applyFont="1" applyFill="1" applyBorder="1" applyAlignment="1">
      <alignment horizontal="center" vertical="center" shrinkToFit="1"/>
    </xf>
    <xf numFmtId="38" fontId="45" fillId="32" borderId="65" xfId="34" applyFont="1" applyFill="1" applyBorder="1" applyAlignment="1">
      <alignment horizontal="center" vertical="center"/>
    </xf>
    <xf numFmtId="0" fontId="0" fillId="0" borderId="70" xfId="0" applyBorder="1" applyAlignment="1">
      <alignment horizontal="center" vertical="center"/>
    </xf>
    <xf numFmtId="0" fontId="0" fillId="0" borderId="190" xfId="0" applyBorder="1" applyAlignment="1">
      <alignment horizontal="center" vertical="center"/>
    </xf>
    <xf numFmtId="179" fontId="46" fillId="32" borderId="188" xfId="0" applyNumberFormat="1" applyFont="1" applyFill="1" applyBorder="1" applyAlignment="1">
      <alignment horizontal="center" vertical="center"/>
    </xf>
    <xf numFmtId="0" fontId="46" fillId="32" borderId="189" xfId="0" applyFont="1" applyFill="1" applyBorder="1" applyAlignment="1">
      <alignment horizontal="center" vertical="center"/>
    </xf>
    <xf numFmtId="0" fontId="0" fillId="0" borderId="189" xfId="0" applyBorder="1" applyAlignment="1">
      <alignment vertical="center"/>
    </xf>
    <xf numFmtId="0" fontId="0" fillId="0" borderId="191" xfId="0" applyBorder="1" applyAlignment="1">
      <alignment vertical="center"/>
    </xf>
    <xf numFmtId="38" fontId="46" fillId="32" borderId="188" xfId="34" applyFont="1" applyFill="1" applyBorder="1" applyAlignment="1">
      <alignment vertical="center"/>
    </xf>
    <xf numFmtId="0" fontId="30" fillId="28" borderId="125" xfId="0" applyFont="1" applyFill="1" applyBorder="1" applyAlignment="1">
      <alignment horizontal="center" vertical="center" shrinkToFit="1"/>
    </xf>
    <xf numFmtId="0" fontId="30" fillId="28" borderId="126" xfId="0" applyFont="1" applyFill="1" applyBorder="1" applyAlignment="1">
      <alignment horizontal="center" vertical="center" shrinkToFit="1"/>
    </xf>
    <xf numFmtId="0" fontId="30" fillId="28" borderId="127" xfId="0" applyFont="1" applyFill="1" applyBorder="1" applyAlignment="1">
      <alignment horizontal="center" vertical="center" shrinkToFit="1"/>
    </xf>
    <xf numFmtId="0" fontId="30" fillId="28" borderId="122" xfId="0" applyFont="1" applyFill="1" applyBorder="1" applyAlignment="1">
      <alignment horizontal="center" vertical="center" shrinkToFit="1"/>
    </xf>
    <xf numFmtId="0" fontId="30" fillId="28" borderId="123" xfId="0" applyFont="1" applyFill="1" applyBorder="1" applyAlignment="1">
      <alignment horizontal="center" vertical="center" shrinkToFit="1"/>
    </xf>
    <xf numFmtId="0" fontId="30" fillId="28" borderId="124" xfId="0" applyFont="1" applyFill="1" applyBorder="1" applyAlignment="1">
      <alignment horizontal="center" vertical="center" shrinkToFit="1"/>
    </xf>
    <xf numFmtId="0" fontId="30" fillId="36" borderId="128" xfId="0" applyFont="1" applyFill="1" applyBorder="1" applyAlignment="1">
      <alignment horizontal="center" vertical="center" shrinkToFit="1"/>
    </xf>
    <xf numFmtId="0" fontId="30" fillId="36" borderId="129" xfId="0" applyFont="1" applyFill="1" applyBorder="1" applyAlignment="1">
      <alignment horizontal="center" vertical="center" shrinkToFit="1"/>
    </xf>
    <xf numFmtId="0" fontId="30" fillId="36" borderId="130" xfId="0" applyFont="1" applyFill="1" applyBorder="1" applyAlignment="1">
      <alignment horizontal="center" vertical="center" shrinkToFit="1"/>
    </xf>
    <xf numFmtId="0" fontId="30" fillId="30" borderId="122" xfId="0" applyFont="1" applyFill="1" applyBorder="1" applyAlignment="1">
      <alignment horizontal="center" vertical="center" shrinkToFit="1"/>
    </xf>
    <xf numFmtId="0" fontId="30" fillId="30" borderId="123" xfId="0" applyFont="1" applyFill="1" applyBorder="1" applyAlignment="1">
      <alignment horizontal="center" vertical="center" shrinkToFit="1"/>
    </xf>
    <xf numFmtId="0" fontId="30" fillId="30" borderId="124" xfId="0" applyFont="1" applyFill="1" applyBorder="1" applyAlignment="1">
      <alignment horizontal="center" vertical="center" shrinkToFit="1"/>
    </xf>
    <xf numFmtId="0" fontId="30" fillId="31" borderId="122" xfId="0" applyFont="1" applyFill="1" applyBorder="1" applyAlignment="1">
      <alignment horizontal="center" vertical="center" shrinkToFit="1"/>
    </xf>
    <xf numFmtId="0" fontId="30" fillId="31" borderId="123" xfId="0" applyFont="1" applyFill="1" applyBorder="1" applyAlignment="1">
      <alignment horizontal="center" vertical="center" shrinkToFit="1"/>
    </xf>
    <xf numFmtId="0" fontId="30" fillId="31" borderId="124" xfId="0" applyFont="1" applyFill="1" applyBorder="1" applyAlignment="1">
      <alignment horizontal="center" vertical="center" shrinkToFit="1"/>
    </xf>
    <xf numFmtId="0" fontId="30" fillId="29" borderId="122" xfId="0" applyFont="1" applyFill="1" applyBorder="1" applyAlignment="1">
      <alignment horizontal="center" vertical="center" shrinkToFit="1"/>
    </xf>
    <xf numFmtId="0" fontId="30" fillId="29" borderId="123" xfId="0" applyFont="1" applyFill="1" applyBorder="1" applyAlignment="1">
      <alignment horizontal="center" vertical="center" shrinkToFit="1"/>
    </xf>
    <xf numFmtId="0" fontId="30" fillId="29" borderId="124" xfId="0" applyFont="1" applyFill="1" applyBorder="1" applyAlignment="1">
      <alignment horizontal="center" vertical="center" shrinkToFit="1"/>
    </xf>
    <xf numFmtId="0" fontId="30" fillId="29" borderId="131" xfId="0" applyFont="1" applyFill="1" applyBorder="1" applyAlignment="1">
      <alignment horizontal="center" vertical="center" shrinkToFit="1"/>
    </xf>
    <xf numFmtId="0" fontId="30" fillId="29" borderId="103" xfId="0" applyFont="1" applyFill="1" applyBorder="1" applyAlignment="1">
      <alignment horizontal="center" vertical="center" shrinkToFit="1"/>
    </xf>
    <xf numFmtId="0" fontId="30" fillId="29" borderId="132" xfId="0" applyFont="1" applyFill="1" applyBorder="1" applyAlignment="1">
      <alignment horizontal="center" vertical="center" shrinkToFit="1"/>
    </xf>
    <xf numFmtId="0" fontId="30" fillId="29" borderId="30" xfId="0" applyFont="1" applyFill="1" applyBorder="1" applyAlignment="1">
      <alignment horizontal="center" vertical="center" shrinkToFit="1"/>
    </xf>
    <xf numFmtId="0" fontId="30" fillId="29" borderId="80" xfId="0" applyFont="1" applyFill="1" applyBorder="1" applyAlignment="1">
      <alignment horizontal="center" vertical="center" shrinkToFit="1"/>
    </xf>
    <xf numFmtId="0" fontId="30" fillId="29" borderId="133" xfId="0" applyFont="1" applyFill="1" applyBorder="1" applyAlignment="1">
      <alignment horizontal="center" vertical="center" shrinkToFit="1"/>
    </xf>
    <xf numFmtId="0" fontId="30" fillId="32" borderId="122" xfId="0" applyFont="1" applyFill="1" applyBorder="1" applyAlignment="1">
      <alignment horizontal="center" vertical="center" shrinkToFit="1"/>
    </xf>
    <xf numFmtId="0" fontId="30" fillId="32" borderId="123" xfId="0" applyFont="1" applyFill="1" applyBorder="1" applyAlignment="1">
      <alignment horizontal="center" vertical="center" shrinkToFit="1"/>
    </xf>
    <xf numFmtId="0" fontId="30" fillId="32" borderId="124" xfId="0" applyFont="1" applyFill="1" applyBorder="1" applyAlignment="1">
      <alignment horizontal="center" vertical="center" shrinkToFit="1"/>
    </xf>
    <xf numFmtId="0" fontId="30" fillId="32" borderId="125" xfId="0" applyFont="1" applyFill="1" applyBorder="1" applyAlignment="1">
      <alignment horizontal="center" vertical="center" shrinkToFit="1"/>
    </xf>
    <xf numFmtId="0" fontId="30" fillId="32" borderId="126" xfId="0" applyFont="1" applyFill="1" applyBorder="1" applyAlignment="1">
      <alignment horizontal="center" vertical="center" shrinkToFit="1"/>
    </xf>
    <xf numFmtId="0" fontId="30" fillId="32" borderId="127" xfId="0" applyFont="1" applyFill="1" applyBorder="1" applyAlignment="1">
      <alignment horizontal="center" vertical="center" shrinkToFit="1"/>
    </xf>
    <xf numFmtId="0" fontId="30" fillId="31" borderId="125" xfId="0" applyFont="1" applyFill="1" applyBorder="1" applyAlignment="1">
      <alignment horizontal="center" vertical="center" shrinkToFit="1"/>
    </xf>
    <xf numFmtId="0" fontId="30" fillId="31" borderId="126" xfId="0" applyFont="1" applyFill="1" applyBorder="1" applyAlignment="1">
      <alignment horizontal="center" vertical="center" shrinkToFit="1"/>
    </xf>
    <xf numFmtId="0" fontId="30" fillId="31" borderId="127" xfId="0" applyFont="1" applyFill="1" applyBorder="1" applyAlignment="1">
      <alignment horizontal="center" vertical="center" shrinkToFit="1"/>
    </xf>
    <xf numFmtId="0" fontId="30" fillId="30" borderId="125" xfId="0" applyFont="1" applyFill="1" applyBorder="1" applyAlignment="1">
      <alignment horizontal="center" vertical="center" shrinkToFit="1"/>
    </xf>
    <xf numFmtId="0" fontId="30" fillId="30" borderId="126" xfId="0" applyFont="1" applyFill="1" applyBorder="1" applyAlignment="1">
      <alignment horizontal="center" vertical="center" shrinkToFit="1"/>
    </xf>
    <xf numFmtId="0" fontId="30" fillId="30" borderId="127" xfId="0" applyFont="1" applyFill="1" applyBorder="1" applyAlignment="1">
      <alignment horizontal="center" vertical="center" shrinkToFit="1"/>
    </xf>
    <xf numFmtId="0" fontId="30" fillId="30" borderId="125" xfId="0" applyFont="1" applyFill="1" applyBorder="1" applyAlignment="1">
      <alignment horizontal="center" vertical="center"/>
    </xf>
    <xf numFmtId="0" fontId="30" fillId="30" borderId="126" xfId="0" applyFont="1" applyFill="1" applyBorder="1" applyAlignment="1">
      <alignment horizontal="center" vertical="center"/>
    </xf>
    <xf numFmtId="0" fontId="30" fillId="30" borderId="127" xfId="0" applyFont="1" applyFill="1" applyBorder="1" applyAlignment="1">
      <alignment horizontal="center" vertical="center"/>
    </xf>
    <xf numFmtId="0" fontId="6" fillId="0" borderId="0" xfId="0" applyFont="1" applyFill="1" applyAlignment="1">
      <alignment horizontal="center" vertical="center" shrinkToFit="1"/>
    </xf>
    <xf numFmtId="0" fontId="30" fillId="32" borderId="122" xfId="0" applyFont="1" applyFill="1" applyBorder="1" applyAlignment="1">
      <alignment horizontal="center" vertical="center"/>
    </xf>
    <xf numFmtId="0" fontId="30" fillId="32" borderId="123" xfId="0" applyFont="1" applyFill="1" applyBorder="1" applyAlignment="1">
      <alignment horizontal="center" vertical="center"/>
    </xf>
    <xf numFmtId="0" fontId="30" fillId="32" borderId="124" xfId="0" applyFont="1" applyFill="1" applyBorder="1" applyAlignment="1">
      <alignment horizontal="center" vertical="center"/>
    </xf>
    <xf numFmtId="0" fontId="30" fillId="32" borderId="125" xfId="0" applyFont="1" applyFill="1" applyBorder="1" applyAlignment="1">
      <alignment horizontal="center" vertical="center"/>
    </xf>
    <xf numFmtId="0" fontId="30" fillId="32" borderId="126" xfId="0" applyFont="1" applyFill="1" applyBorder="1" applyAlignment="1">
      <alignment horizontal="center" vertical="center"/>
    </xf>
    <xf numFmtId="0" fontId="30" fillId="32" borderId="127" xfId="0" applyFont="1" applyFill="1" applyBorder="1" applyAlignment="1">
      <alignment horizontal="center" vertical="center"/>
    </xf>
    <xf numFmtId="0" fontId="30" fillId="30" borderId="122" xfId="0" applyFont="1" applyFill="1" applyBorder="1" applyAlignment="1">
      <alignment horizontal="center" vertical="center"/>
    </xf>
    <xf numFmtId="0" fontId="30" fillId="30" borderId="123" xfId="0" applyFont="1" applyFill="1" applyBorder="1" applyAlignment="1">
      <alignment horizontal="center" vertical="center"/>
    </xf>
    <xf numFmtId="0" fontId="30" fillId="30" borderId="124" xfId="0" applyFont="1" applyFill="1" applyBorder="1" applyAlignment="1">
      <alignment horizontal="center" vertical="center"/>
    </xf>
    <xf numFmtId="0" fontId="30" fillId="29" borderId="131" xfId="0" applyFont="1" applyFill="1" applyBorder="1" applyAlignment="1">
      <alignment horizontal="center" vertical="center"/>
    </xf>
    <xf numFmtId="0" fontId="30" fillId="29" borderId="103" xfId="0" applyFont="1" applyFill="1" applyBorder="1" applyAlignment="1">
      <alignment horizontal="center" vertical="center"/>
    </xf>
    <xf numFmtId="0" fontId="30" fillId="29" borderId="132" xfId="0" applyFont="1" applyFill="1" applyBorder="1" applyAlignment="1">
      <alignment horizontal="center" vertical="center"/>
    </xf>
    <xf numFmtId="0" fontId="30" fillId="29" borderId="30" xfId="0" applyFont="1" applyFill="1" applyBorder="1" applyAlignment="1">
      <alignment horizontal="center" vertical="center"/>
    </xf>
    <xf numFmtId="0" fontId="30" fillId="29" borderId="80" xfId="0" applyFont="1" applyFill="1" applyBorder="1" applyAlignment="1">
      <alignment horizontal="center" vertical="center"/>
    </xf>
    <xf numFmtId="0" fontId="30" fillId="29" borderId="133" xfId="0" applyFont="1" applyFill="1" applyBorder="1" applyAlignment="1">
      <alignment horizontal="center" vertical="center"/>
    </xf>
    <xf numFmtId="0" fontId="30" fillId="29" borderId="122" xfId="0" applyFont="1" applyFill="1" applyBorder="1" applyAlignment="1">
      <alignment horizontal="center" vertical="center"/>
    </xf>
    <xf numFmtId="0" fontId="30" fillId="29" borderId="123" xfId="0" applyFont="1" applyFill="1" applyBorder="1" applyAlignment="1">
      <alignment horizontal="center" vertical="center"/>
    </xf>
    <xf numFmtId="0" fontId="30" fillId="29" borderId="124" xfId="0" applyFont="1" applyFill="1" applyBorder="1" applyAlignment="1">
      <alignment horizontal="center" vertical="center"/>
    </xf>
    <xf numFmtId="0" fontId="30" fillId="29" borderId="125" xfId="0" applyFont="1" applyFill="1" applyBorder="1" applyAlignment="1">
      <alignment horizontal="center" vertical="center" shrinkToFit="1"/>
    </xf>
    <xf numFmtId="0" fontId="30" fillId="29" borderId="126" xfId="0" applyFont="1" applyFill="1" applyBorder="1" applyAlignment="1">
      <alignment horizontal="center" vertical="center" shrinkToFit="1"/>
    </xf>
    <xf numFmtId="0" fontId="30" fillId="29" borderId="127" xfId="0" applyFont="1" applyFill="1" applyBorder="1" applyAlignment="1">
      <alignment horizontal="center" vertical="center" shrinkToFit="1"/>
    </xf>
    <xf numFmtId="38" fontId="38" fillId="28" borderId="137" xfId="0" applyNumberFormat="1" applyFont="1" applyFill="1" applyBorder="1" applyAlignment="1">
      <alignment vertical="center"/>
    </xf>
    <xf numFmtId="0" fontId="38" fillId="28" borderId="138" xfId="0" applyFont="1" applyFill="1" applyBorder="1" applyAlignment="1">
      <alignment vertical="center"/>
    </xf>
    <xf numFmtId="0" fontId="38" fillId="28" borderId="139" xfId="0" applyFont="1" applyFill="1" applyBorder="1" applyAlignment="1">
      <alignment vertical="center"/>
    </xf>
    <xf numFmtId="0" fontId="38" fillId="30" borderId="140" xfId="0" applyFont="1" applyFill="1" applyBorder="1" applyAlignment="1">
      <alignment horizontal="right" vertical="center"/>
    </xf>
    <xf numFmtId="0" fontId="38" fillId="30" borderId="135" xfId="0" applyFont="1" applyFill="1" applyBorder="1" applyAlignment="1">
      <alignment horizontal="right" vertical="center"/>
    </xf>
    <xf numFmtId="0" fontId="38" fillId="30" borderId="141" xfId="0" applyFont="1" applyFill="1" applyBorder="1" applyAlignment="1">
      <alignment horizontal="right" vertical="center"/>
    </xf>
    <xf numFmtId="38" fontId="38" fillId="31" borderId="37" xfId="0" applyNumberFormat="1" applyFont="1" applyFill="1" applyBorder="1" applyAlignment="1">
      <alignment vertical="center"/>
    </xf>
    <xf numFmtId="0" fontId="38" fillId="31" borderId="0" xfId="0" applyFont="1" applyFill="1" applyBorder="1" applyAlignment="1">
      <alignment vertical="center"/>
    </xf>
    <xf numFmtId="0" fontId="38" fillId="31" borderId="38" xfId="0" applyFont="1" applyFill="1" applyBorder="1" applyAlignment="1">
      <alignment vertical="center"/>
    </xf>
    <xf numFmtId="0" fontId="42" fillId="0" borderId="113" xfId="0" applyFont="1" applyBorder="1" applyAlignment="1">
      <alignment horizontal="center" vertical="center" wrapText="1"/>
    </xf>
    <xf numFmtId="0" fontId="42" fillId="0" borderId="95" xfId="0" applyFont="1" applyBorder="1" applyAlignment="1">
      <alignment horizontal="center" vertical="center" wrapText="1"/>
    </xf>
    <xf numFmtId="0" fontId="42" fillId="0" borderId="51" xfId="0" applyFont="1" applyBorder="1" applyAlignment="1">
      <alignment horizontal="center" vertical="center" wrapText="1"/>
    </xf>
    <xf numFmtId="0" fontId="42" fillId="0" borderId="42" xfId="0" applyFont="1" applyBorder="1" applyAlignment="1">
      <alignment horizontal="center" vertical="center" wrapText="1"/>
    </xf>
    <xf numFmtId="0" fontId="42" fillId="0" borderId="0" xfId="0" applyFont="1" applyBorder="1" applyAlignment="1">
      <alignment horizontal="center" vertical="center" wrapText="1"/>
    </xf>
    <xf numFmtId="0" fontId="42" fillId="0" borderId="33" xfId="0" applyFont="1" applyBorder="1" applyAlignment="1">
      <alignment horizontal="center" vertical="center" wrapText="1"/>
    </xf>
    <xf numFmtId="0" fontId="42" fillId="0" borderId="30" xfId="0" applyFont="1" applyBorder="1" applyAlignment="1">
      <alignment horizontal="center" vertical="center" wrapText="1"/>
    </xf>
    <xf numFmtId="0" fontId="42" fillId="0" borderId="80" xfId="0" applyFont="1" applyBorder="1" applyAlignment="1">
      <alignment horizontal="center" vertical="center" wrapText="1"/>
    </xf>
    <xf numFmtId="0" fontId="42" fillId="0" borderId="133" xfId="0" applyFont="1" applyBorder="1" applyAlignment="1">
      <alignment horizontal="center" vertical="center" wrapText="1"/>
    </xf>
    <xf numFmtId="0" fontId="36" fillId="0" borderId="0" xfId="0" applyFont="1" applyAlignment="1">
      <alignment vertical="top" wrapText="1"/>
    </xf>
    <xf numFmtId="0" fontId="38" fillId="28" borderId="142" xfId="0" applyFont="1" applyFill="1" applyBorder="1" applyAlignment="1">
      <alignment horizontal="right" vertical="center"/>
    </xf>
    <xf numFmtId="0" fontId="38" fillId="28" borderId="126" xfId="0" applyFont="1" applyFill="1" applyBorder="1" applyAlignment="1">
      <alignment horizontal="right" vertical="center"/>
    </xf>
    <xf numFmtId="0" fontId="38" fillId="28" borderId="143" xfId="0" applyFont="1" applyFill="1" applyBorder="1" applyAlignment="1">
      <alignment horizontal="right" vertical="center"/>
    </xf>
    <xf numFmtId="0" fontId="38" fillId="31" borderId="144" xfId="0" applyFont="1" applyFill="1" applyBorder="1" applyAlignment="1">
      <alignment horizontal="right" vertical="center"/>
    </xf>
    <xf numFmtId="0" fontId="38" fillId="31" borderId="135" xfId="0" applyFont="1" applyFill="1" applyBorder="1" applyAlignment="1">
      <alignment horizontal="right" vertical="center"/>
    </xf>
    <xf numFmtId="0" fontId="38" fillId="31" borderId="141" xfId="0" applyFont="1" applyFill="1" applyBorder="1" applyAlignment="1">
      <alignment horizontal="right" vertical="center"/>
    </xf>
    <xf numFmtId="0" fontId="37" fillId="31" borderId="27" xfId="0" applyFont="1" applyFill="1" applyBorder="1" applyAlignment="1">
      <alignment vertical="center"/>
    </xf>
    <xf numFmtId="0" fontId="37" fillId="31" borderId="0" xfId="0" applyFont="1" applyFill="1" applyBorder="1" applyAlignment="1">
      <alignment vertical="center"/>
    </xf>
    <xf numFmtId="0" fontId="37" fillId="31" borderId="15" xfId="0" applyFont="1" applyFill="1" applyBorder="1" applyAlignment="1">
      <alignment vertical="center"/>
    </xf>
    <xf numFmtId="38" fontId="38" fillId="28" borderId="142" xfId="0" applyNumberFormat="1" applyFont="1" applyFill="1" applyBorder="1" applyAlignment="1">
      <alignment vertical="center"/>
    </xf>
    <xf numFmtId="0" fontId="38" fillId="28" borderId="126" xfId="0" applyFont="1" applyFill="1" applyBorder="1" applyAlignment="1">
      <alignment vertical="center"/>
    </xf>
    <xf numFmtId="0" fontId="38" fillId="28" borderId="145" xfId="0" applyFont="1" applyFill="1" applyBorder="1" applyAlignment="1">
      <alignment vertical="center"/>
    </xf>
    <xf numFmtId="38" fontId="38" fillId="28" borderId="27" xfId="0" applyNumberFormat="1" applyFont="1" applyFill="1" applyBorder="1" applyAlignment="1">
      <alignment vertical="center"/>
    </xf>
    <xf numFmtId="0" fontId="38" fillId="28" borderId="0" xfId="0" applyFont="1" applyFill="1" applyBorder="1" applyAlignment="1">
      <alignment vertical="center"/>
    </xf>
    <xf numFmtId="0" fontId="38" fillId="28" borderId="15" xfId="0" applyFont="1" applyFill="1" applyBorder="1" applyAlignment="1">
      <alignment vertical="center"/>
    </xf>
    <xf numFmtId="0" fontId="38" fillId="28" borderId="143" xfId="0" applyFont="1" applyFill="1" applyBorder="1" applyAlignment="1">
      <alignment vertical="center"/>
    </xf>
    <xf numFmtId="0" fontId="38" fillId="30" borderId="144" xfId="0" applyFont="1" applyFill="1" applyBorder="1" applyAlignment="1">
      <alignment horizontal="right" vertical="center"/>
    </xf>
    <xf numFmtId="0" fontId="38" fillId="30" borderId="136" xfId="0" applyFont="1" applyFill="1" applyBorder="1" applyAlignment="1">
      <alignment horizontal="right" vertical="center"/>
    </xf>
    <xf numFmtId="0" fontId="38" fillId="28" borderId="27" xfId="0" applyFont="1" applyFill="1" applyBorder="1" applyAlignment="1">
      <alignment horizontal="right" vertical="center"/>
    </xf>
    <xf numFmtId="0" fontId="38" fillId="28" borderId="0" xfId="0" applyFont="1" applyFill="1" applyBorder="1" applyAlignment="1">
      <alignment horizontal="right" vertical="center"/>
    </xf>
    <xf numFmtId="0" fontId="38" fillId="28" borderId="15" xfId="0" applyFont="1" applyFill="1" applyBorder="1" applyAlignment="1">
      <alignment horizontal="right" vertical="center"/>
    </xf>
    <xf numFmtId="0" fontId="37" fillId="28" borderId="146" xfId="0" applyFont="1" applyFill="1" applyBorder="1" applyAlignment="1">
      <alignment vertical="center"/>
    </xf>
    <xf numFmtId="0" fontId="37" fillId="28" borderId="126" xfId="0" applyFont="1" applyFill="1" applyBorder="1" applyAlignment="1">
      <alignment vertical="center"/>
    </xf>
    <xf numFmtId="0" fontId="37" fillId="28" borderId="143" xfId="0" applyFont="1" applyFill="1" applyBorder="1" applyAlignment="1">
      <alignment vertical="center"/>
    </xf>
    <xf numFmtId="0" fontId="37" fillId="30" borderId="134" xfId="0" applyFont="1" applyFill="1" applyBorder="1" applyAlignment="1">
      <alignment vertical="center"/>
    </xf>
    <xf numFmtId="0" fontId="37" fillId="30" borderId="135" xfId="0" applyFont="1" applyFill="1" applyBorder="1" applyAlignment="1">
      <alignment vertical="center"/>
    </xf>
    <xf numFmtId="0" fontId="37" fillId="30" borderId="136" xfId="0" applyFont="1" applyFill="1" applyBorder="1" applyAlignment="1">
      <alignment vertical="center"/>
    </xf>
    <xf numFmtId="0" fontId="33" fillId="0" borderId="0" xfId="0" applyFont="1" applyFill="1" applyAlignment="1">
      <alignment horizontal="center" vertical="center"/>
    </xf>
    <xf numFmtId="0" fontId="6" fillId="0" borderId="0" xfId="0" applyFont="1" applyFill="1" applyAlignment="1">
      <alignment horizontal="center" vertical="center"/>
    </xf>
    <xf numFmtId="0" fontId="30" fillId="0" borderId="42" xfId="0" applyFont="1" applyFill="1" applyBorder="1" applyAlignment="1">
      <alignment horizontal="center" vertical="center"/>
    </xf>
    <xf numFmtId="0" fontId="30" fillId="0" borderId="0" xfId="0" applyFont="1" applyFill="1" applyAlignment="1">
      <alignment horizontal="center" vertical="center"/>
    </xf>
    <xf numFmtId="38" fontId="30" fillId="0" borderId="125" xfId="34" applyFont="1" applyBorder="1" applyAlignment="1">
      <alignment horizontal="center" vertical="center" shrinkToFit="1"/>
    </xf>
    <xf numFmtId="38" fontId="30" fillId="0" borderId="126" xfId="34" applyFont="1" applyBorder="1" applyAlignment="1">
      <alignment horizontal="center" vertical="center" shrinkToFit="1"/>
    </xf>
    <xf numFmtId="38" fontId="30" fillId="0" borderId="127" xfId="34" applyFont="1" applyBorder="1" applyAlignment="1">
      <alignment horizontal="center" vertical="center" shrinkToFit="1"/>
    </xf>
    <xf numFmtId="0" fontId="37" fillId="31" borderId="144" xfId="0" applyFont="1" applyFill="1" applyBorder="1" applyAlignment="1">
      <alignment vertical="center"/>
    </xf>
    <xf numFmtId="0" fontId="37" fillId="31" borderId="135" xfId="0" applyFont="1" applyFill="1" applyBorder="1" applyAlignment="1">
      <alignment vertical="center"/>
    </xf>
    <xf numFmtId="0" fontId="37" fillId="31" borderId="136" xfId="0" applyFont="1" applyFill="1" applyBorder="1" applyAlignment="1">
      <alignment vertical="center"/>
    </xf>
    <xf numFmtId="0" fontId="37" fillId="28" borderId="42" xfId="0" applyFont="1" applyFill="1" applyBorder="1" applyAlignment="1">
      <alignment vertical="center"/>
    </xf>
    <xf numFmtId="0" fontId="37" fillId="28" borderId="0" xfId="0" applyFont="1" applyFill="1" applyBorder="1" applyAlignment="1">
      <alignment vertical="center"/>
    </xf>
    <xf numFmtId="0" fontId="37" fillId="28" borderId="15" xfId="0" applyFont="1" applyFill="1" applyBorder="1" applyAlignment="1">
      <alignment vertical="center"/>
    </xf>
    <xf numFmtId="0" fontId="38" fillId="31" borderId="136" xfId="0" applyFont="1" applyFill="1" applyBorder="1" applyAlignment="1">
      <alignment horizontal="right" vertical="center"/>
    </xf>
    <xf numFmtId="0" fontId="38" fillId="28" borderId="38" xfId="0" applyFont="1" applyFill="1" applyBorder="1" applyAlignment="1">
      <alignment vertical="center"/>
    </xf>
    <xf numFmtId="0" fontId="30" fillId="0" borderId="122" xfId="0" applyFont="1" applyBorder="1" applyAlignment="1">
      <alignment horizontal="center" vertical="center"/>
    </xf>
    <xf numFmtId="0" fontId="30" fillId="0" borderId="123" xfId="0" applyFont="1" applyBorder="1" applyAlignment="1">
      <alignment horizontal="center" vertical="center"/>
    </xf>
    <xf numFmtId="0" fontId="30" fillId="0" borderId="124" xfId="0" applyFont="1" applyBorder="1" applyAlignment="1">
      <alignment horizontal="center" vertical="center"/>
    </xf>
    <xf numFmtId="0" fontId="36" fillId="0" borderId="0" xfId="0" applyFont="1" applyAlignment="1" applyProtection="1">
      <alignment vertical="top" wrapText="1"/>
      <protection locked="0"/>
    </xf>
    <xf numFmtId="0" fontId="38" fillId="31" borderId="140" xfId="0" applyFont="1" applyFill="1" applyBorder="1" applyAlignment="1">
      <alignment horizontal="right" vertical="center"/>
    </xf>
    <xf numFmtId="38" fontId="38" fillId="28" borderId="37" xfId="0" applyNumberFormat="1" applyFont="1" applyFill="1" applyBorder="1" applyAlignment="1">
      <alignment vertical="center"/>
    </xf>
    <xf numFmtId="0" fontId="37" fillId="29" borderId="42" xfId="0" applyFont="1" applyFill="1" applyBorder="1" applyAlignment="1">
      <alignment horizontal="center" vertical="center"/>
    </xf>
    <xf numFmtId="0" fontId="37" fillId="29" borderId="147" xfId="0" applyFont="1" applyFill="1" applyBorder="1" applyAlignment="1">
      <alignment horizontal="center" vertical="center"/>
    </xf>
    <xf numFmtId="38" fontId="38" fillId="30" borderId="27" xfId="0" applyNumberFormat="1" applyFont="1" applyFill="1" applyBorder="1" applyAlignment="1">
      <alignment vertical="center"/>
    </xf>
    <xf numFmtId="0" fontId="38" fillId="30" borderId="0" xfId="0" applyFont="1" applyFill="1" applyBorder="1" applyAlignment="1">
      <alignment vertical="center"/>
    </xf>
    <xf numFmtId="0" fontId="38" fillId="30" borderId="15" xfId="0" applyFont="1" applyFill="1" applyBorder="1" applyAlignment="1">
      <alignment vertical="center"/>
    </xf>
    <xf numFmtId="0" fontId="37" fillId="30" borderId="27" xfId="0" applyFont="1" applyFill="1" applyBorder="1" applyAlignment="1">
      <alignment vertical="center"/>
    </xf>
    <xf numFmtId="0" fontId="37" fillId="30" borderId="0" xfId="0" applyFont="1" applyFill="1" applyBorder="1" applyAlignment="1">
      <alignment vertical="center"/>
    </xf>
    <xf numFmtId="0" fontId="37" fillId="30" borderId="15" xfId="0" applyFont="1" applyFill="1" applyBorder="1" applyAlignment="1">
      <alignment vertical="center"/>
    </xf>
    <xf numFmtId="38" fontId="38" fillId="30" borderId="37" xfId="0" applyNumberFormat="1" applyFont="1" applyFill="1" applyBorder="1" applyAlignment="1">
      <alignment vertical="center"/>
    </xf>
    <xf numFmtId="0" fontId="38" fillId="30" borderId="38" xfId="0" applyFont="1" applyFill="1" applyBorder="1" applyAlignment="1">
      <alignment vertical="center"/>
    </xf>
    <xf numFmtId="0" fontId="37" fillId="30" borderId="27" xfId="0" applyFont="1" applyFill="1" applyBorder="1" applyAlignment="1">
      <alignment horizontal="center" vertical="center"/>
    </xf>
    <xf numFmtId="0" fontId="37" fillId="30" borderId="28" xfId="0" applyFont="1" applyFill="1" applyBorder="1" applyAlignment="1">
      <alignment horizontal="center" vertical="center"/>
    </xf>
    <xf numFmtId="0" fontId="37" fillId="29" borderId="148" xfId="0" applyFont="1" applyFill="1" applyBorder="1" applyAlignment="1">
      <alignment horizontal="center" vertical="center" wrapText="1"/>
    </xf>
    <xf numFmtId="0" fontId="37" fillId="29" borderId="149" xfId="0" applyFont="1" applyFill="1" applyBorder="1" applyAlignment="1">
      <alignment horizontal="center" vertical="center" wrapText="1"/>
    </xf>
    <xf numFmtId="0" fontId="37" fillId="29" borderId="10" xfId="0" applyFont="1" applyFill="1" applyBorder="1" applyAlignment="1">
      <alignment horizontal="center" vertical="center" wrapText="1"/>
    </xf>
    <xf numFmtId="0" fontId="37" fillId="29" borderId="150" xfId="0" applyFont="1" applyFill="1" applyBorder="1" applyAlignment="1">
      <alignment horizontal="center" vertical="center" wrapText="1"/>
    </xf>
    <xf numFmtId="38" fontId="38" fillId="29" borderId="27" xfId="0" applyNumberFormat="1" applyFont="1" applyFill="1" applyBorder="1" applyAlignment="1">
      <alignment vertical="center"/>
    </xf>
    <xf numFmtId="0" fontId="38" fillId="29" borderId="0" xfId="0" applyFont="1" applyFill="1" applyBorder="1" applyAlignment="1">
      <alignment vertical="center"/>
    </xf>
    <xf numFmtId="0" fontId="38" fillId="29" borderId="38" xfId="0" applyFont="1" applyFill="1" applyBorder="1" applyAlignment="1">
      <alignment vertical="center"/>
    </xf>
    <xf numFmtId="0" fontId="38" fillId="29" borderId="144" xfId="0" applyFont="1" applyFill="1" applyBorder="1" applyAlignment="1">
      <alignment horizontal="right" vertical="center"/>
    </xf>
    <xf numFmtId="0" fontId="38" fillId="29" borderId="135" xfId="0" applyFont="1" applyFill="1" applyBorder="1" applyAlignment="1">
      <alignment horizontal="right" vertical="center"/>
    </xf>
    <xf numFmtId="0" fontId="38" fillId="29" borderId="141" xfId="0" applyFont="1" applyFill="1" applyBorder="1" applyAlignment="1">
      <alignment horizontal="right" vertical="center"/>
    </xf>
    <xf numFmtId="0" fontId="37" fillId="29" borderId="151" xfId="0" applyFont="1" applyFill="1" applyBorder="1" applyAlignment="1">
      <alignment horizontal="center" vertical="center"/>
    </xf>
    <xf numFmtId="0" fontId="37" fillId="29" borderId="148" xfId="0" applyFont="1" applyFill="1" applyBorder="1" applyAlignment="1">
      <alignment horizontal="center" vertical="center"/>
    </xf>
    <xf numFmtId="0" fontId="37" fillId="29" borderId="152" xfId="0" applyFont="1" applyFill="1" applyBorder="1" applyAlignment="1">
      <alignment horizontal="center" vertical="center"/>
    </xf>
    <xf numFmtId="0" fontId="37" fillId="29" borderId="10" xfId="0" applyFont="1" applyFill="1" applyBorder="1" applyAlignment="1">
      <alignment horizontal="center" vertical="center"/>
    </xf>
    <xf numFmtId="0" fontId="37" fillId="29" borderId="42" xfId="0" applyFont="1" applyFill="1" applyBorder="1" applyAlignment="1">
      <alignment vertical="center"/>
    </xf>
    <xf numFmtId="0" fontId="37" fillId="29" borderId="0" xfId="0" applyFont="1" applyFill="1" applyBorder="1" applyAlignment="1">
      <alignment vertical="center"/>
    </xf>
    <xf numFmtId="0" fontId="37" fillId="29" borderId="15" xfId="0" applyFont="1" applyFill="1" applyBorder="1" applyAlignment="1">
      <alignment vertical="center"/>
    </xf>
    <xf numFmtId="38" fontId="38" fillId="31" borderId="27" xfId="0" applyNumberFormat="1" applyFont="1" applyFill="1" applyBorder="1" applyAlignment="1">
      <alignment vertical="center"/>
    </xf>
    <xf numFmtId="0" fontId="38" fillId="31" borderId="15" xfId="0" applyFont="1" applyFill="1" applyBorder="1" applyAlignment="1">
      <alignment vertical="center"/>
    </xf>
    <xf numFmtId="0" fontId="37" fillId="29" borderId="50" xfId="0" applyFont="1" applyFill="1" applyBorder="1" applyAlignment="1">
      <alignment horizontal="center" vertical="center"/>
    </xf>
    <xf numFmtId="0" fontId="37" fillId="29" borderId="93" xfId="0" applyFont="1" applyFill="1" applyBorder="1" applyAlignment="1">
      <alignment horizontal="center" vertical="center"/>
    </xf>
    <xf numFmtId="0" fontId="38" fillId="29" borderId="15" xfId="0" applyFont="1" applyFill="1" applyBorder="1" applyAlignment="1">
      <alignment vertical="center"/>
    </xf>
    <xf numFmtId="0" fontId="38" fillId="29" borderId="136" xfId="0" applyFont="1" applyFill="1" applyBorder="1" applyAlignment="1">
      <alignment horizontal="right" vertical="center"/>
    </xf>
    <xf numFmtId="0" fontId="37" fillId="29" borderId="134" xfId="0" applyFont="1" applyFill="1" applyBorder="1" applyAlignment="1">
      <alignment vertical="center"/>
    </xf>
    <xf numFmtId="0" fontId="37" fillId="29" borderId="135" xfId="0" applyFont="1" applyFill="1" applyBorder="1" applyAlignment="1">
      <alignment vertical="center"/>
    </xf>
    <xf numFmtId="0" fontId="37" fillId="29" borderId="136" xfId="0" applyFont="1" applyFill="1" applyBorder="1" applyAlignment="1">
      <alignment vertical="center"/>
    </xf>
    <xf numFmtId="0" fontId="39" fillId="0" borderId="29" xfId="0" applyFont="1" applyBorder="1" applyAlignment="1" applyProtection="1">
      <alignment horizontal="center" vertical="center" shrinkToFit="1"/>
      <protection locked="0"/>
    </xf>
    <xf numFmtId="38" fontId="38" fillId="29" borderId="0" xfId="0" applyNumberFormat="1" applyFont="1" applyFill="1" applyBorder="1" applyAlignment="1">
      <alignment vertical="center"/>
    </xf>
    <xf numFmtId="38" fontId="38" fillId="29" borderId="15" xfId="0" applyNumberFormat="1" applyFont="1" applyFill="1" applyBorder="1" applyAlignment="1">
      <alignment vertical="center"/>
    </xf>
    <xf numFmtId="181" fontId="38" fillId="29" borderId="144" xfId="0" applyNumberFormat="1" applyFont="1" applyFill="1" applyBorder="1" applyAlignment="1">
      <alignment horizontal="right" vertical="center"/>
    </xf>
    <xf numFmtId="181" fontId="38" fillId="29" borderId="135" xfId="0" applyNumberFormat="1" applyFont="1" applyFill="1" applyBorder="1" applyAlignment="1">
      <alignment horizontal="right" vertical="center"/>
    </xf>
    <xf numFmtId="181" fontId="38" fillId="29" borderId="136" xfId="0" applyNumberFormat="1" applyFont="1" applyFill="1" applyBorder="1" applyAlignment="1">
      <alignment horizontal="right" vertical="center"/>
    </xf>
    <xf numFmtId="0" fontId="37" fillId="34" borderId="34" xfId="0" applyFont="1" applyFill="1" applyBorder="1" applyAlignment="1">
      <alignment horizontal="center" vertical="center"/>
    </xf>
    <xf numFmtId="0" fontId="37" fillId="34" borderId="35" xfId="0" applyFont="1" applyFill="1" applyBorder="1" applyAlignment="1">
      <alignment horizontal="center" vertical="center"/>
    </xf>
    <xf numFmtId="0" fontId="37" fillId="34" borderId="36" xfId="0" applyFont="1" applyFill="1" applyBorder="1" applyAlignment="1">
      <alignment horizontal="center" vertical="center"/>
    </xf>
    <xf numFmtId="0" fontId="37" fillId="34" borderId="153" xfId="0" applyFont="1" applyFill="1" applyBorder="1" applyAlignment="1">
      <alignment horizontal="center" vertical="center"/>
    </xf>
    <xf numFmtId="0" fontId="37" fillId="34" borderId="29" xfId="0" applyFont="1" applyFill="1" applyBorder="1" applyAlignment="1">
      <alignment horizontal="center" vertical="center"/>
    </xf>
    <xf numFmtId="0" fontId="37" fillId="34" borderId="154" xfId="0" applyFont="1" applyFill="1" applyBorder="1" applyAlignment="1">
      <alignment horizontal="center" vertical="center"/>
    </xf>
    <xf numFmtId="38" fontId="38" fillId="29" borderId="37" xfId="0" applyNumberFormat="1" applyFont="1" applyFill="1" applyBorder="1" applyAlignment="1">
      <alignment vertical="center"/>
    </xf>
    <xf numFmtId="0" fontId="38" fillId="29" borderId="140" xfId="0" applyFont="1" applyFill="1" applyBorder="1" applyAlignment="1">
      <alignment horizontal="right" vertical="center"/>
    </xf>
    <xf numFmtId="177" fontId="57" fillId="0" borderId="0" xfId="52" applyNumberFormat="1" applyFont="1" applyFill="1" applyAlignment="1">
      <alignment vertical="center"/>
    </xf>
    <xf numFmtId="177" fontId="57" fillId="0" borderId="0" xfId="53" applyNumberFormat="1" applyFont="1" applyFill="1" applyAlignment="1">
      <alignment vertical="center"/>
    </xf>
    <xf numFmtId="183" fontId="57" fillId="0" borderId="0" xfId="52" applyNumberFormat="1" applyFont="1" applyFill="1" applyAlignment="1">
      <alignment vertical="center"/>
    </xf>
    <xf numFmtId="183" fontId="57" fillId="0" borderId="0" xfId="53" applyNumberFormat="1" applyFont="1" applyFill="1" applyAlignment="1">
      <alignment vertical="center"/>
    </xf>
    <xf numFmtId="3" fontId="28" fillId="0" borderId="155" xfId="47" applyNumberFormat="1" applyFont="1" applyBorder="1" applyAlignment="1">
      <alignment horizontal="center" vertical="center" shrinkToFit="1"/>
    </xf>
    <xf numFmtId="3" fontId="28" fillId="0" borderId="156" xfId="47" applyNumberFormat="1" applyFont="1" applyBorder="1" applyAlignment="1">
      <alignment horizontal="center" vertical="center" shrinkToFit="1"/>
    </xf>
    <xf numFmtId="3" fontId="28" fillId="0" borderId="157" xfId="47" applyNumberFormat="1" applyFont="1" applyBorder="1" applyAlignment="1">
      <alignment horizontal="center" vertical="center" shrinkToFit="1"/>
    </xf>
    <xf numFmtId="3" fontId="28" fillId="0" borderId="96" xfId="47" applyNumberFormat="1" applyFont="1" applyBorder="1" applyAlignment="1">
      <alignment horizontal="center" vertical="center" shrinkToFit="1"/>
    </xf>
    <xf numFmtId="3" fontId="28" fillId="0" borderId="158" xfId="47" applyNumberFormat="1" applyFont="1" applyBorder="1" applyAlignment="1">
      <alignment horizontal="center" vertical="center" shrinkToFit="1"/>
    </xf>
    <xf numFmtId="3" fontId="28" fillId="0" borderId="159" xfId="47" applyNumberFormat="1" applyFont="1" applyBorder="1" applyAlignment="1">
      <alignment horizontal="center" vertical="center" shrinkToFit="1"/>
    </xf>
    <xf numFmtId="3" fontId="62" fillId="0" borderId="161" xfId="47" applyNumberFormat="1" applyFont="1" applyFill="1" applyBorder="1" applyAlignment="1">
      <alignment horizontal="center" vertical="center" shrinkToFit="1"/>
    </xf>
    <xf numFmtId="3" fontId="62" fillId="0" borderId="97" xfId="47" applyNumberFormat="1" applyFont="1" applyFill="1" applyBorder="1" applyAlignment="1">
      <alignment horizontal="center" vertical="center" shrinkToFit="1"/>
    </xf>
    <xf numFmtId="3" fontId="62" fillId="0" borderId="162" xfId="47" applyNumberFormat="1" applyFont="1" applyFill="1" applyBorder="1" applyAlignment="1">
      <alignment horizontal="center" vertical="center" shrinkToFit="1"/>
    </xf>
    <xf numFmtId="3" fontId="62" fillId="0" borderId="161" xfId="47" applyNumberFormat="1" applyFont="1" applyBorder="1" applyAlignment="1">
      <alignment horizontal="center" vertical="center" shrinkToFit="1"/>
    </xf>
    <xf numFmtId="3" fontId="62" fillId="0" borderId="97" xfId="47" applyNumberFormat="1" applyFont="1" applyBorder="1" applyAlignment="1">
      <alignment horizontal="center" vertical="center" shrinkToFit="1"/>
    </xf>
    <xf numFmtId="3" fontId="62" fillId="0" borderId="162" xfId="47" applyNumberFormat="1" applyFont="1" applyBorder="1" applyAlignment="1">
      <alignment horizontal="center" vertical="center" shrinkToFit="1"/>
    </xf>
    <xf numFmtId="3" fontId="62" fillId="0" borderId="172" xfId="47" applyNumberFormat="1" applyFont="1" applyFill="1" applyBorder="1" applyAlignment="1">
      <alignment vertical="center" wrapText="1" shrinkToFit="1"/>
    </xf>
    <xf numFmtId="3" fontId="62" fillId="0" borderId="98" xfId="47" applyNumberFormat="1" applyFont="1" applyFill="1" applyBorder="1" applyAlignment="1">
      <alignment vertical="center" wrapText="1" shrinkToFit="1"/>
    </xf>
    <xf numFmtId="3" fontId="62" fillId="0" borderId="160" xfId="47" applyNumberFormat="1" applyFont="1" applyFill="1" applyBorder="1" applyAlignment="1">
      <alignment vertical="center" wrapText="1" shrinkToFit="1"/>
    </xf>
    <xf numFmtId="0" fontId="3" fillId="0" borderId="163" xfId="47" applyFont="1" applyBorder="1" applyAlignment="1">
      <alignment horizontal="center" vertical="center" shrinkToFit="1"/>
    </xf>
    <xf numFmtId="0" fontId="63" fillId="0" borderId="101" xfId="53" applyFont="1" applyBorder="1" applyAlignment="1">
      <alignment horizontal="center" vertical="center" shrinkToFit="1"/>
    </xf>
    <xf numFmtId="0" fontId="63" fillId="0" borderId="164" xfId="53" applyFont="1" applyBorder="1" applyAlignment="1">
      <alignment horizontal="center" vertical="center" shrinkToFit="1"/>
    </xf>
    <xf numFmtId="3" fontId="28" fillId="0" borderId="46" xfId="47" applyNumberFormat="1" applyFont="1" applyBorder="1" applyAlignment="1">
      <alignment horizontal="center" vertical="center" shrinkToFit="1"/>
    </xf>
    <xf numFmtId="3" fontId="28" fillId="0" borderId="48" xfId="47" applyNumberFormat="1" applyFont="1" applyBorder="1" applyAlignment="1">
      <alignment horizontal="center" vertical="center" shrinkToFit="1"/>
    </xf>
    <xf numFmtId="0" fontId="63" fillId="0" borderId="93" xfId="53" applyFont="1" applyBorder="1" applyAlignment="1">
      <alignment horizontal="center" vertical="center" shrinkToFit="1"/>
    </xf>
    <xf numFmtId="3" fontId="28" fillId="0" borderId="91" xfId="47" applyNumberFormat="1" applyFont="1" applyBorder="1" applyAlignment="1">
      <alignment horizontal="center" vertical="center" shrinkToFit="1"/>
    </xf>
    <xf numFmtId="3" fontId="28" fillId="0" borderId="91" xfId="47" applyNumberFormat="1" applyFont="1" applyFill="1" applyBorder="1" applyAlignment="1">
      <alignment horizontal="center" vertical="center" shrinkToFit="1"/>
    </xf>
    <xf numFmtId="0" fontId="63" fillId="0" borderId="28" xfId="53" applyFont="1" applyBorder="1" applyAlignment="1">
      <alignment horizontal="center" vertical="center" shrinkToFit="1"/>
    </xf>
    <xf numFmtId="0" fontId="3" fillId="0" borderId="174" xfId="47" applyFont="1" applyBorder="1" applyAlignment="1">
      <alignment horizontal="center" vertical="center" shrinkToFit="1"/>
    </xf>
    <xf numFmtId="0" fontId="63" fillId="0" borderId="175" xfId="53" applyFont="1" applyBorder="1" applyAlignment="1">
      <alignment horizontal="center" vertical="center" shrinkToFit="1"/>
    </xf>
    <xf numFmtId="0" fontId="63" fillId="0" borderId="178" xfId="53" applyFont="1" applyBorder="1" applyAlignment="1">
      <alignment horizontal="center" vertical="center" shrinkToFit="1"/>
    </xf>
    <xf numFmtId="0" fontId="0" fillId="0" borderId="0" xfId="0" applyFill="1" applyBorder="1" applyAlignment="1">
      <alignment horizontal="left" vertical="center" wrapText="1"/>
    </xf>
  </cellXfs>
  <cellStyles count="64">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パーセント 2" xfId="55" xr:uid="{00000000-0005-0000-0000-00001B000000}"/>
    <cellStyle name="ハイパーリンク" xfId="28" builtinId="8"/>
    <cellStyle name="メモ" xfId="29" builtinId="10" customBuiltin="1"/>
    <cellStyle name="リンク セル" xfId="30" builtinId="24" customBuiltin="1"/>
    <cellStyle name="悪い" xfId="31" builtinId="27" customBuiltin="1"/>
    <cellStyle name="計算" xfId="32" builtinId="22" customBuiltin="1"/>
    <cellStyle name="警告文" xfId="33" builtinId="11" customBuiltin="1"/>
    <cellStyle name="桁区切り" xfId="34" builtinId="6"/>
    <cellStyle name="桁区切り 2" xfId="35" xr:uid="{00000000-0005-0000-0000-000023000000}"/>
    <cellStyle name="桁区切り 2 2" xfId="54" xr:uid="{00000000-0005-0000-0000-000024000000}"/>
    <cellStyle name="桁区切り 3" xfId="36" xr:uid="{00000000-0005-0000-0000-000025000000}"/>
    <cellStyle name="桁区切り 4" xfId="37" xr:uid="{00000000-0005-0000-0000-000026000000}"/>
    <cellStyle name="見出し 1" xfId="38" builtinId="16" customBuiltin="1"/>
    <cellStyle name="見出し 2" xfId="39" builtinId="17" customBuiltin="1"/>
    <cellStyle name="見出し 3" xfId="40" builtinId="18" customBuiltin="1"/>
    <cellStyle name="見出し 4" xfId="41" builtinId="19" customBuiltin="1"/>
    <cellStyle name="集計" xfId="42" builtinId="25" customBuiltin="1"/>
    <cellStyle name="出力" xfId="43" builtinId="21" customBuiltin="1"/>
    <cellStyle name="説明文" xfId="44" builtinId="53" customBuiltin="1"/>
    <cellStyle name="入力" xfId="45" builtinId="20" customBuiltin="1"/>
    <cellStyle name="標準" xfId="0" builtinId="0"/>
    <cellStyle name="標準 10" xfId="56" xr:uid="{00000000-0005-0000-0000-000030000000}"/>
    <cellStyle name="標準 2" xfId="46" xr:uid="{00000000-0005-0000-0000-000031000000}"/>
    <cellStyle name="標準 2 2" xfId="52" xr:uid="{00000000-0005-0000-0000-000032000000}"/>
    <cellStyle name="標準 2 3" xfId="57" xr:uid="{00000000-0005-0000-0000-000033000000}"/>
    <cellStyle name="標準 2 4" xfId="62" xr:uid="{00000000-0005-0000-0000-000034000000}"/>
    <cellStyle name="標準 2 6" xfId="63" xr:uid="{00000000-0005-0000-0000-000035000000}"/>
    <cellStyle name="標準 3" xfId="47" xr:uid="{00000000-0005-0000-0000-000036000000}"/>
    <cellStyle name="標準 3 2" xfId="58" xr:uid="{00000000-0005-0000-0000-000037000000}"/>
    <cellStyle name="標準 4" xfId="48" xr:uid="{00000000-0005-0000-0000-000038000000}"/>
    <cellStyle name="標準 5" xfId="53" xr:uid="{00000000-0005-0000-0000-000039000000}"/>
    <cellStyle name="標準 6" xfId="49" xr:uid="{00000000-0005-0000-0000-00003A000000}"/>
    <cellStyle name="標準 7" xfId="59" xr:uid="{00000000-0005-0000-0000-00003B000000}"/>
    <cellStyle name="標準 8" xfId="60" xr:uid="{00000000-0005-0000-0000-00003C000000}"/>
    <cellStyle name="標準 9" xfId="61" xr:uid="{00000000-0005-0000-0000-00003D000000}"/>
    <cellStyle name="未定義" xfId="50" xr:uid="{00000000-0005-0000-0000-00003E000000}"/>
    <cellStyle name="良い" xfId="51"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14</xdr:row>
          <xdr:rowOff>38100</xdr:rowOff>
        </xdr:from>
        <xdr:to>
          <xdr:col>19</xdr:col>
          <xdr:colOff>190500</xdr:colOff>
          <xdr:row>21</xdr:row>
          <xdr:rowOff>190172</xdr:rowOff>
        </xdr:to>
        <xdr:pic>
          <xdr:nvPicPr>
            <xdr:cNvPr id="55" name="図 54">
              <a:extLst>
                <a:ext uri="{FF2B5EF4-FFF2-40B4-BE49-F238E27FC236}">
                  <a16:creationId xmlns:a16="http://schemas.microsoft.com/office/drawing/2014/main" id="{00000000-0008-0000-0100-000037000000}"/>
                </a:ext>
              </a:extLst>
            </xdr:cNvPr>
            <xdr:cNvPicPr>
              <a:picLocks noChangeAspect="1" noChangeArrowheads="1"/>
              <a:extLst>
                <a:ext uri="{84589F7E-364E-4C9E-8A38-B11213B215E9}">
                  <a14:cameraTool cellRange="入力・分析シート!$A$1:$G$10" spid="_x0000_s3176"/>
                </a:ext>
              </a:extLst>
            </xdr:cNvPicPr>
          </xdr:nvPicPr>
          <xdr:blipFill>
            <a:blip xmlns:r="http://schemas.openxmlformats.org/officeDocument/2006/relationships" r:embed="rId1"/>
            <a:srcRect/>
            <a:stretch>
              <a:fillRect/>
            </a:stretch>
          </xdr:blipFill>
          <xdr:spPr bwMode="auto">
            <a:xfrm>
              <a:off x="0" y="3445933"/>
              <a:ext cx="5619750" cy="1855989"/>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editAs="oneCell">
    <xdr:from>
      <xdr:col>0</xdr:col>
      <xdr:colOff>0</xdr:colOff>
      <xdr:row>90</xdr:row>
      <xdr:rowOff>131620</xdr:rowOff>
    </xdr:from>
    <xdr:to>
      <xdr:col>23</xdr:col>
      <xdr:colOff>190500</xdr:colOff>
      <xdr:row>106</xdr:row>
      <xdr:rowOff>241956</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22028537"/>
          <a:ext cx="6762750" cy="4005002"/>
        </a:xfrm>
        <a:prstGeom prst="rect">
          <a:avLst/>
        </a:prstGeom>
      </xdr:spPr>
    </xdr:pic>
    <xdr:clientData/>
  </xdr:twoCellAnchor>
  <xdr:twoCellAnchor editAs="oneCell">
    <xdr:from>
      <xdr:col>0</xdr:col>
      <xdr:colOff>0</xdr:colOff>
      <xdr:row>64</xdr:row>
      <xdr:rowOff>0</xdr:rowOff>
    </xdr:from>
    <xdr:to>
      <xdr:col>16</xdr:col>
      <xdr:colOff>24782</xdr:colOff>
      <xdr:row>71</xdr:row>
      <xdr:rowOff>204296</xdr:rowOff>
    </xdr:to>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15568083"/>
          <a:ext cx="4596782" cy="1908213"/>
        </a:xfrm>
        <a:prstGeom prst="rect">
          <a:avLst/>
        </a:prstGeom>
      </xdr:spPr>
    </xdr:pic>
    <xdr:clientData/>
  </xdr:twoCellAnchor>
  <xdr:twoCellAnchor editAs="oneCell">
    <xdr:from>
      <xdr:col>0</xdr:col>
      <xdr:colOff>0</xdr:colOff>
      <xdr:row>47</xdr:row>
      <xdr:rowOff>0</xdr:rowOff>
    </xdr:from>
    <xdr:to>
      <xdr:col>16</xdr:col>
      <xdr:colOff>91844</xdr:colOff>
      <xdr:row>63</xdr:row>
      <xdr:rowOff>135138</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a:stretch>
          <a:fillRect/>
        </a:stretch>
      </xdr:blipFill>
      <xdr:spPr>
        <a:xfrm>
          <a:off x="0" y="11430000"/>
          <a:ext cx="4663844" cy="4029805"/>
        </a:xfrm>
        <a:prstGeom prst="rect">
          <a:avLst/>
        </a:prstGeom>
      </xdr:spPr>
    </xdr:pic>
    <xdr:clientData/>
  </xdr:twoCellAnchor>
  <xdr:twoCellAnchor>
    <xdr:from>
      <xdr:col>5</xdr:col>
      <xdr:colOff>166158</xdr:colOff>
      <xdr:row>55</xdr:row>
      <xdr:rowOff>61384</xdr:rowOff>
    </xdr:from>
    <xdr:to>
      <xdr:col>8</xdr:col>
      <xdr:colOff>137583</xdr:colOff>
      <xdr:row>56</xdr:row>
      <xdr:rowOff>175683</xdr:rowOff>
    </xdr:to>
    <xdr:sp macro="" textlink="">
      <xdr:nvSpPr>
        <xdr:cNvPr id="16909" name="AutoShape 55">
          <a:extLst>
            <a:ext uri="{FF2B5EF4-FFF2-40B4-BE49-F238E27FC236}">
              <a16:creationId xmlns:a16="http://schemas.microsoft.com/office/drawing/2014/main" id="{00000000-0008-0000-0100-00000D420000}"/>
            </a:ext>
          </a:extLst>
        </xdr:cNvPr>
        <xdr:cNvSpPr>
          <a:spLocks noChangeArrowheads="1"/>
        </xdr:cNvSpPr>
      </xdr:nvSpPr>
      <xdr:spPr bwMode="auto">
        <a:xfrm>
          <a:off x="1594908" y="13438717"/>
          <a:ext cx="828675" cy="357716"/>
        </a:xfrm>
        <a:prstGeom prst="roundRect">
          <a:avLst>
            <a:gd name="adj" fmla="val 16667"/>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18</xdr:col>
      <xdr:colOff>171450</xdr:colOff>
      <xdr:row>32</xdr:row>
      <xdr:rowOff>38100</xdr:rowOff>
    </xdr:from>
    <xdr:to>
      <xdr:col>23</xdr:col>
      <xdr:colOff>38100</xdr:colOff>
      <xdr:row>36</xdr:row>
      <xdr:rowOff>104775</xdr:rowOff>
    </xdr:to>
    <xdr:pic>
      <xdr:nvPicPr>
        <xdr:cNvPr id="16910" name="図 9">
          <a:extLst>
            <a:ext uri="{FF2B5EF4-FFF2-40B4-BE49-F238E27FC236}">
              <a16:creationId xmlns:a16="http://schemas.microsoft.com/office/drawing/2014/main" id="{00000000-0008-0000-0100-00000E42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14950" y="7658100"/>
          <a:ext cx="1295400" cy="1019175"/>
        </a:xfrm>
        <a:prstGeom prst="rect">
          <a:avLst/>
        </a:prstGeom>
        <a:solidFill>
          <a:srgbClr val="FFFFFF"/>
        </a:solidFill>
        <a:ln w="9525">
          <a:solidFill>
            <a:srgbClr val="000000"/>
          </a:solidFill>
          <a:miter lim="800000"/>
          <a:headEnd/>
          <a:tailEnd/>
        </a:ln>
      </xdr:spPr>
    </xdr:pic>
    <xdr:clientData/>
  </xdr:twoCellAnchor>
  <xdr:oneCellAnchor>
    <xdr:from>
      <xdr:col>9</xdr:col>
      <xdr:colOff>186233</xdr:colOff>
      <xdr:row>48</xdr:row>
      <xdr:rowOff>109848</xdr:rowOff>
    </xdr:from>
    <xdr:ext cx="197042" cy="220317"/>
    <xdr:sp macro="" textlink="">
      <xdr:nvSpPr>
        <xdr:cNvPr id="9264" name="テキスト ボックス 3">
          <a:extLst>
            <a:ext uri="{FF2B5EF4-FFF2-40B4-BE49-F238E27FC236}">
              <a16:creationId xmlns:a16="http://schemas.microsoft.com/office/drawing/2014/main" id="{00000000-0008-0000-0100-000030240000}"/>
            </a:ext>
          </a:extLst>
        </xdr:cNvPr>
        <xdr:cNvSpPr txBox="1">
          <a:spLocks noChangeArrowheads="1"/>
        </xdr:cNvSpPr>
      </xdr:nvSpPr>
      <xdr:spPr bwMode="auto">
        <a:xfrm>
          <a:off x="2757983" y="11539848"/>
          <a:ext cx="197042" cy="220317"/>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none" lIns="27432" tIns="18288" rIns="27432" bIns="18288" anchor="ctr" upright="1">
          <a:spAutoFit/>
        </a:bodyPr>
        <a:lstStyle/>
        <a:p>
          <a:pPr algn="ctr" rtl="0">
            <a:defRPr sz="1000"/>
          </a:pPr>
          <a:r>
            <a:rPr lang="ja-JP" altLang="en-US" sz="1100" b="1" i="0" u="none" strike="noStrike" baseline="0">
              <a:solidFill>
                <a:srgbClr val="FF0000"/>
              </a:solidFill>
              <a:latin typeface="ＭＳ Ｐゴシック"/>
              <a:ea typeface="ＭＳ Ｐゴシック"/>
            </a:rPr>
            <a:t>①</a:t>
          </a:r>
          <a:endParaRPr lang="ja-JP" altLang="en-US"/>
        </a:p>
      </xdr:txBody>
    </xdr:sp>
    <xdr:clientData/>
  </xdr:oneCellAnchor>
  <xdr:twoCellAnchor>
    <xdr:from>
      <xdr:col>10</xdr:col>
      <xdr:colOff>95250</xdr:colOff>
      <xdr:row>48</xdr:row>
      <xdr:rowOff>50800</xdr:rowOff>
    </xdr:from>
    <xdr:to>
      <xdr:col>13</xdr:col>
      <xdr:colOff>219075</xdr:colOff>
      <xdr:row>49</xdr:row>
      <xdr:rowOff>107950</xdr:rowOff>
    </xdr:to>
    <xdr:sp macro="" textlink="">
      <xdr:nvSpPr>
        <xdr:cNvPr id="16912" name="AutoShape 54">
          <a:extLst>
            <a:ext uri="{FF2B5EF4-FFF2-40B4-BE49-F238E27FC236}">
              <a16:creationId xmlns:a16="http://schemas.microsoft.com/office/drawing/2014/main" id="{00000000-0008-0000-0100-000010420000}"/>
            </a:ext>
          </a:extLst>
        </xdr:cNvPr>
        <xdr:cNvSpPr>
          <a:spLocks noChangeArrowheads="1"/>
        </xdr:cNvSpPr>
      </xdr:nvSpPr>
      <xdr:spPr bwMode="auto">
        <a:xfrm>
          <a:off x="2952750" y="11724217"/>
          <a:ext cx="981075" cy="300566"/>
        </a:xfrm>
        <a:prstGeom prst="roundRect">
          <a:avLst>
            <a:gd name="adj" fmla="val 16667"/>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4</xdr:col>
      <xdr:colOff>196167</xdr:colOff>
      <xdr:row>54</xdr:row>
      <xdr:rowOff>100323</xdr:rowOff>
    </xdr:from>
    <xdr:ext cx="197042" cy="220317"/>
    <xdr:sp macro="" textlink="">
      <xdr:nvSpPr>
        <xdr:cNvPr id="9272" name="Text Box 56">
          <a:extLst>
            <a:ext uri="{FF2B5EF4-FFF2-40B4-BE49-F238E27FC236}">
              <a16:creationId xmlns:a16="http://schemas.microsoft.com/office/drawing/2014/main" id="{00000000-0008-0000-0100-000038240000}"/>
            </a:ext>
          </a:extLst>
        </xdr:cNvPr>
        <xdr:cNvSpPr txBox="1">
          <a:spLocks noChangeArrowheads="1"/>
        </xdr:cNvSpPr>
      </xdr:nvSpPr>
      <xdr:spPr bwMode="auto">
        <a:xfrm>
          <a:off x="1339167" y="12959073"/>
          <a:ext cx="197042" cy="220317"/>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27432" tIns="18288" rIns="27432" bIns="18288" anchor="ctr" upright="1">
          <a:spAutoFit/>
        </a:bodyPr>
        <a:lstStyle/>
        <a:p>
          <a:pPr algn="ctr" rtl="0">
            <a:defRPr sz="1000"/>
          </a:pPr>
          <a:r>
            <a:rPr lang="ja-JP" altLang="en-US" sz="1100" b="1" i="0" u="none" strike="noStrike" baseline="0">
              <a:solidFill>
                <a:srgbClr val="FF0000"/>
              </a:solidFill>
              <a:latin typeface="ＭＳ Ｐゴシック"/>
              <a:ea typeface="ＭＳ Ｐゴシック"/>
            </a:rPr>
            <a:t>②</a:t>
          </a:r>
          <a:endParaRPr lang="ja-JP" altLang="en-US"/>
        </a:p>
      </xdr:txBody>
    </xdr:sp>
    <xdr:clientData/>
  </xdr:oneCellAnchor>
  <xdr:oneCellAnchor>
    <xdr:from>
      <xdr:col>4</xdr:col>
      <xdr:colOff>129083</xdr:colOff>
      <xdr:row>57</xdr:row>
      <xdr:rowOff>205098</xdr:rowOff>
    </xdr:from>
    <xdr:ext cx="197042" cy="220317"/>
    <xdr:sp macro="" textlink="">
      <xdr:nvSpPr>
        <xdr:cNvPr id="9274" name="Text Box 58">
          <a:extLst>
            <a:ext uri="{FF2B5EF4-FFF2-40B4-BE49-F238E27FC236}">
              <a16:creationId xmlns:a16="http://schemas.microsoft.com/office/drawing/2014/main" id="{00000000-0008-0000-0100-00003A240000}"/>
            </a:ext>
          </a:extLst>
        </xdr:cNvPr>
        <xdr:cNvSpPr txBox="1">
          <a:spLocks noChangeArrowheads="1"/>
        </xdr:cNvSpPr>
      </xdr:nvSpPr>
      <xdr:spPr bwMode="auto">
        <a:xfrm>
          <a:off x="1272083" y="13778223"/>
          <a:ext cx="197042" cy="220317"/>
        </a:xfrm>
        <a:prstGeom prst="rect">
          <a:avLst/>
        </a:prstGeom>
        <a:solidFill>
          <a:srgbClr val="FFFFCC"/>
        </a:solidFill>
        <a:ln>
          <a:noFill/>
        </a:ln>
      </xdr:spPr>
      <xdr:txBody>
        <a:bodyPr wrap="none" lIns="27432" tIns="18288" rIns="27432" bIns="18288" anchor="ctr" upright="1">
          <a:spAutoFit/>
        </a:bodyPr>
        <a:lstStyle/>
        <a:p>
          <a:pPr algn="ctr" rtl="0">
            <a:defRPr sz="1000"/>
          </a:pPr>
          <a:r>
            <a:rPr lang="ja-JP" altLang="en-US" sz="1100" b="1" i="0" u="none" strike="noStrike" baseline="0">
              <a:solidFill>
                <a:srgbClr val="FF0000"/>
              </a:solidFill>
              <a:latin typeface="ＭＳ Ｐゴシック"/>
              <a:ea typeface="ＭＳ Ｐゴシック"/>
            </a:rPr>
            <a:t>③</a:t>
          </a:r>
          <a:endParaRPr lang="ja-JP" altLang="en-US"/>
        </a:p>
      </xdr:txBody>
    </xdr:sp>
    <xdr:clientData/>
  </xdr:oneCellAnchor>
  <xdr:twoCellAnchor>
    <xdr:from>
      <xdr:col>17</xdr:col>
      <xdr:colOff>180977</xdr:colOff>
      <xdr:row>58</xdr:row>
      <xdr:rowOff>133350</xdr:rowOff>
    </xdr:from>
    <xdr:to>
      <xdr:col>22</xdr:col>
      <xdr:colOff>57150</xdr:colOff>
      <xdr:row>63</xdr:row>
      <xdr:rowOff>76200</xdr:rowOff>
    </xdr:to>
    <xdr:sp macro="" textlink="">
      <xdr:nvSpPr>
        <xdr:cNvPr id="9278" name="AutoShape 62">
          <a:extLst>
            <a:ext uri="{FF2B5EF4-FFF2-40B4-BE49-F238E27FC236}">
              <a16:creationId xmlns:a16="http://schemas.microsoft.com/office/drawing/2014/main" id="{00000000-0008-0000-0100-00003E240000}"/>
            </a:ext>
          </a:extLst>
        </xdr:cNvPr>
        <xdr:cNvSpPr>
          <a:spLocks noChangeArrowheads="1"/>
        </xdr:cNvSpPr>
      </xdr:nvSpPr>
      <xdr:spPr bwMode="auto">
        <a:xfrm>
          <a:off x="5038727" y="13944600"/>
          <a:ext cx="1304923" cy="1133475"/>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FF0000" mc:Ignorable="a14" a14:legacySpreadsheetColorIndex="10"/>
          </a:solidFill>
          <a:round/>
          <a:headEnd/>
          <a:tailEnd/>
        </a:ln>
      </xdr:spPr>
      <xdr:txBody>
        <a:bodyPr vertOverflow="clip" wrap="square" lIns="27432" tIns="18288" rIns="0" bIns="0" anchor="t" upright="1"/>
        <a:lstStyle/>
        <a:p>
          <a:pPr algn="l" rtl="0">
            <a:lnSpc>
              <a:spcPts val="1400"/>
            </a:lnSpc>
            <a:defRPr sz="1000"/>
          </a:pPr>
          <a:r>
            <a:rPr lang="ja-JP" altLang="en-US" sz="1200" b="0" i="0" u="none" strike="noStrike" baseline="0">
              <a:solidFill>
                <a:srgbClr val="000000"/>
              </a:solidFill>
              <a:latin typeface="ＭＳ Ｐゴシック"/>
              <a:ea typeface="ＭＳ Ｐゴシック"/>
            </a:rPr>
            <a:t>②金額の単位を選択します。</a:t>
          </a:r>
        </a:p>
        <a:p>
          <a:pPr algn="l" rtl="0">
            <a:lnSpc>
              <a:spcPts val="1400"/>
            </a:lnSpc>
            <a:defRPr sz="1000"/>
          </a:pPr>
          <a:r>
            <a:rPr lang="ja-JP" altLang="en-US" sz="1200" b="0" i="0" u="none" strike="noStrike" baseline="0">
              <a:solidFill>
                <a:srgbClr val="000000"/>
              </a:solidFill>
              <a:latin typeface="ＭＳ Ｐゴシック"/>
              <a:ea typeface="ＭＳ Ｐゴシック"/>
            </a:rPr>
            <a:t>　今回は「千円」を選択します。</a:t>
          </a:r>
          <a:endParaRPr lang="ja-JP" altLang="en-US"/>
        </a:p>
      </xdr:txBody>
    </xdr:sp>
    <xdr:clientData/>
  </xdr:twoCellAnchor>
  <xdr:twoCellAnchor>
    <xdr:from>
      <xdr:col>17</xdr:col>
      <xdr:colOff>152401</xdr:colOff>
      <xdr:row>70</xdr:row>
      <xdr:rowOff>47625</xdr:rowOff>
    </xdr:from>
    <xdr:to>
      <xdr:col>22</xdr:col>
      <xdr:colOff>161925</xdr:colOff>
      <xdr:row>80</xdr:row>
      <xdr:rowOff>200025</xdr:rowOff>
    </xdr:to>
    <xdr:sp macro="" textlink="">
      <xdr:nvSpPr>
        <xdr:cNvPr id="9281" name="AutoShape 65">
          <a:extLst>
            <a:ext uri="{FF2B5EF4-FFF2-40B4-BE49-F238E27FC236}">
              <a16:creationId xmlns:a16="http://schemas.microsoft.com/office/drawing/2014/main" id="{00000000-0008-0000-0100-000041240000}"/>
            </a:ext>
          </a:extLst>
        </xdr:cNvPr>
        <xdr:cNvSpPr>
          <a:spLocks noChangeArrowheads="1"/>
        </xdr:cNvSpPr>
      </xdr:nvSpPr>
      <xdr:spPr bwMode="auto">
        <a:xfrm>
          <a:off x="5010151" y="16716375"/>
          <a:ext cx="1438274" cy="2533650"/>
        </a:xfrm>
        <a:prstGeom prst="roundRect">
          <a:avLst>
            <a:gd name="adj" fmla="val 16667"/>
          </a:avLst>
        </a:prstGeom>
        <a:solidFill>
          <a:srgbClr xmlns:mc="http://schemas.openxmlformats.org/markup-compatibility/2006" xmlns:a14="http://schemas.microsoft.com/office/drawing/2010/main" val="FFFFFF" mc:Ignorable="a14" a14:legacySpreadsheetColorIndex="9"/>
        </a:solidFill>
        <a:ln w="25400">
          <a:solidFill>
            <a:srgbClr xmlns:mc="http://schemas.openxmlformats.org/markup-compatibility/2006" xmlns:a14="http://schemas.microsoft.com/office/drawing/2010/main" val="FF0000" mc:Ignorable="a14" a14:legacySpreadsheetColorIndex="10"/>
          </a:solidFill>
          <a:round/>
          <a:headEnd/>
          <a:tailEnd/>
        </a:ln>
      </xdr:spPr>
      <xdr:txBody>
        <a:bodyPr vertOverflow="clip" wrap="square" lIns="27432" tIns="18288" rIns="0" bIns="0" anchor="t" upright="1"/>
        <a:lstStyle/>
        <a:p>
          <a:pPr algn="l" rtl="0">
            <a:lnSpc>
              <a:spcPts val="1400"/>
            </a:lnSpc>
            <a:defRPr sz="1000"/>
          </a:pPr>
          <a:r>
            <a:rPr lang="ja-JP" altLang="en-US" sz="1200" b="0" i="0" u="none" strike="noStrike" baseline="0">
              <a:solidFill>
                <a:srgbClr val="000000"/>
              </a:solidFill>
              <a:latin typeface="ＭＳ Ｐゴシック"/>
              <a:ea typeface="ＭＳ Ｐゴシック"/>
            </a:rPr>
            <a:t>③需要増加額を入力します。</a:t>
          </a:r>
        </a:p>
        <a:p>
          <a:pPr algn="l" rtl="0">
            <a:lnSpc>
              <a:spcPts val="1400"/>
            </a:lnSpc>
            <a:defRPr sz="1000"/>
          </a:pPr>
          <a:r>
            <a:rPr lang="ja-JP" altLang="en-US" sz="1200" b="0" i="0" u="none" strike="noStrike" baseline="0">
              <a:solidFill>
                <a:srgbClr val="000000"/>
              </a:solidFill>
              <a:latin typeface="ＭＳ Ｐゴシック"/>
              <a:ea typeface="ＭＳ Ｐゴシック"/>
            </a:rPr>
            <a:t>　需要増加額は「10億円」なので千円単位で「1,000,000」を入力します。入力する欄は、「建築需要が発生」なので「</a:t>
          </a:r>
          <a:r>
            <a:rPr lang="en-US" altLang="ja-JP" sz="1200" b="0" i="0" u="none" strike="noStrike" baseline="0">
              <a:solidFill>
                <a:srgbClr val="000000"/>
              </a:solidFill>
              <a:latin typeface="ＭＳ Ｐゴシック"/>
              <a:ea typeface="ＭＳ Ｐゴシック"/>
            </a:rPr>
            <a:t>61</a:t>
          </a:r>
          <a:r>
            <a:rPr lang="ja-JP" altLang="en-US" sz="1200" b="0" i="0" u="none" strike="noStrike" baseline="0">
              <a:solidFill>
                <a:srgbClr val="000000"/>
              </a:solidFill>
              <a:latin typeface="ＭＳ Ｐゴシック"/>
              <a:ea typeface="ＭＳ Ｐゴシック"/>
            </a:rPr>
            <a:t>建築」になります。</a:t>
          </a:r>
          <a:endParaRPr lang="ja-JP" altLang="en-US"/>
        </a:p>
      </xdr:txBody>
    </xdr:sp>
    <xdr:clientData/>
  </xdr:twoCellAnchor>
  <xdr:twoCellAnchor>
    <xdr:from>
      <xdr:col>5</xdr:col>
      <xdr:colOff>243417</xdr:colOff>
      <xdr:row>90</xdr:row>
      <xdr:rowOff>38100</xdr:rowOff>
    </xdr:from>
    <xdr:to>
      <xdr:col>21</xdr:col>
      <xdr:colOff>42333</xdr:colOff>
      <xdr:row>91</xdr:row>
      <xdr:rowOff>123825</xdr:rowOff>
    </xdr:to>
    <xdr:sp macro="" textlink="">
      <xdr:nvSpPr>
        <xdr:cNvPr id="16919" name="AutoShape 191">
          <a:extLst>
            <a:ext uri="{FF2B5EF4-FFF2-40B4-BE49-F238E27FC236}">
              <a16:creationId xmlns:a16="http://schemas.microsoft.com/office/drawing/2014/main" id="{00000000-0008-0000-0100-000017420000}"/>
            </a:ext>
          </a:extLst>
        </xdr:cNvPr>
        <xdr:cNvSpPr>
          <a:spLocks noChangeArrowheads="1"/>
        </xdr:cNvSpPr>
      </xdr:nvSpPr>
      <xdr:spPr bwMode="auto">
        <a:xfrm>
          <a:off x="1672167" y="21935017"/>
          <a:ext cx="4370916" cy="329141"/>
        </a:xfrm>
        <a:prstGeom prst="roundRect">
          <a:avLst>
            <a:gd name="adj" fmla="val 16667"/>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5</xdr:col>
      <xdr:colOff>57149</xdr:colOff>
      <xdr:row>89</xdr:row>
      <xdr:rowOff>132262</xdr:rowOff>
    </xdr:from>
    <xdr:ext cx="161925" cy="220317"/>
    <xdr:sp macro="" textlink="">
      <xdr:nvSpPr>
        <xdr:cNvPr id="9408" name="Text Box 192">
          <a:extLst>
            <a:ext uri="{FF2B5EF4-FFF2-40B4-BE49-F238E27FC236}">
              <a16:creationId xmlns:a16="http://schemas.microsoft.com/office/drawing/2014/main" id="{00000000-0008-0000-0100-0000C0240000}"/>
            </a:ext>
          </a:extLst>
        </xdr:cNvPr>
        <xdr:cNvSpPr txBox="1">
          <a:spLocks noChangeArrowheads="1"/>
        </xdr:cNvSpPr>
      </xdr:nvSpPr>
      <xdr:spPr bwMode="auto">
        <a:xfrm>
          <a:off x="1485899" y="21325387"/>
          <a:ext cx="161925" cy="220317"/>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square" lIns="27432" tIns="18288" rIns="27432" bIns="18288" anchor="ctr" upright="1">
          <a:spAutoFit/>
        </a:bodyPr>
        <a:lstStyle/>
        <a:p>
          <a:pPr algn="ctr" rtl="0">
            <a:defRPr sz="1000"/>
          </a:pPr>
          <a:r>
            <a:rPr lang="ja-JP" altLang="en-US" sz="1100" b="1" i="0" u="none" strike="noStrike" baseline="0">
              <a:solidFill>
                <a:srgbClr val="FF0000"/>
              </a:solidFill>
              <a:latin typeface="ＭＳ Ｐゴシック"/>
              <a:ea typeface="ＭＳ Ｐゴシック"/>
            </a:rPr>
            <a:t>①</a:t>
          </a:r>
          <a:endParaRPr lang="ja-JP" altLang="en-US"/>
        </a:p>
      </xdr:txBody>
    </xdr:sp>
    <xdr:clientData/>
  </xdr:oneCellAnchor>
  <xdr:oneCellAnchor>
    <xdr:from>
      <xdr:col>0</xdr:col>
      <xdr:colOff>216011</xdr:colOff>
      <xdr:row>103</xdr:row>
      <xdr:rowOff>223857</xdr:rowOff>
    </xdr:from>
    <xdr:ext cx="197042" cy="220317"/>
    <xdr:sp macro="" textlink="">
      <xdr:nvSpPr>
        <xdr:cNvPr id="9437" name="Text Box 221">
          <a:extLst>
            <a:ext uri="{FF2B5EF4-FFF2-40B4-BE49-F238E27FC236}">
              <a16:creationId xmlns:a16="http://schemas.microsoft.com/office/drawing/2014/main" id="{00000000-0008-0000-0100-0000DD240000}"/>
            </a:ext>
          </a:extLst>
        </xdr:cNvPr>
        <xdr:cNvSpPr txBox="1">
          <a:spLocks noChangeArrowheads="1"/>
        </xdr:cNvSpPr>
      </xdr:nvSpPr>
      <xdr:spPr bwMode="auto">
        <a:xfrm>
          <a:off x="216011" y="25285190"/>
          <a:ext cx="197042" cy="220317"/>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wrap="none" lIns="27432" tIns="18288" rIns="27432" bIns="18288" anchor="ctr" upright="1">
          <a:spAutoFit/>
        </a:bodyPr>
        <a:lstStyle/>
        <a:p>
          <a:pPr algn="ctr" rtl="0">
            <a:defRPr sz="1000"/>
          </a:pPr>
          <a:r>
            <a:rPr lang="ja-JP" altLang="en-US" sz="1100" b="1" i="0" u="none" strike="noStrike" baseline="0">
              <a:solidFill>
                <a:srgbClr val="FF0000"/>
              </a:solidFill>
              <a:latin typeface="ＭＳ Ｐゴシック"/>
              <a:ea typeface="ＭＳ Ｐゴシック"/>
            </a:rPr>
            <a:t>②</a:t>
          </a:r>
          <a:endParaRPr lang="ja-JP" altLang="en-US"/>
        </a:p>
      </xdr:txBody>
    </xdr:sp>
    <xdr:clientData/>
  </xdr:oneCellAnchor>
  <xdr:twoCellAnchor>
    <xdr:from>
      <xdr:col>0</xdr:col>
      <xdr:colOff>9525</xdr:colOff>
      <xdr:row>153</xdr:row>
      <xdr:rowOff>38100</xdr:rowOff>
    </xdr:from>
    <xdr:to>
      <xdr:col>23</xdr:col>
      <xdr:colOff>142875</xdr:colOff>
      <xdr:row>170</xdr:row>
      <xdr:rowOff>228600</xdr:rowOff>
    </xdr:to>
    <xdr:grpSp>
      <xdr:nvGrpSpPr>
        <xdr:cNvPr id="16923" name="グループ化 14">
          <a:extLst>
            <a:ext uri="{FF2B5EF4-FFF2-40B4-BE49-F238E27FC236}">
              <a16:creationId xmlns:a16="http://schemas.microsoft.com/office/drawing/2014/main" id="{00000000-0008-0000-0100-00001B420000}"/>
            </a:ext>
          </a:extLst>
        </xdr:cNvPr>
        <xdr:cNvGrpSpPr>
          <a:grpSpLocks/>
        </xdr:cNvGrpSpPr>
      </xdr:nvGrpSpPr>
      <xdr:grpSpPr bwMode="auto">
        <a:xfrm>
          <a:off x="9525" y="35013900"/>
          <a:ext cx="6559550" cy="4076700"/>
          <a:chOff x="38100" y="36690301"/>
          <a:chExt cx="6705600" cy="4238624"/>
        </a:xfrm>
      </xdr:grpSpPr>
      <xdr:pic>
        <xdr:nvPicPr>
          <xdr:cNvPr id="16931" name="図 44">
            <a:extLst>
              <a:ext uri="{FF2B5EF4-FFF2-40B4-BE49-F238E27FC236}">
                <a16:creationId xmlns:a16="http://schemas.microsoft.com/office/drawing/2014/main" id="{00000000-0008-0000-0100-00002342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t="5" b="74460"/>
          <a:stretch>
            <a:fillRect/>
          </a:stretch>
        </xdr:blipFill>
        <xdr:spPr bwMode="auto">
          <a:xfrm>
            <a:off x="142875" y="36690301"/>
            <a:ext cx="6506820" cy="4085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sp macro="" textlink="">
        <xdr:nvSpPr>
          <xdr:cNvPr id="16932" name="大波 12">
            <a:extLst>
              <a:ext uri="{FF2B5EF4-FFF2-40B4-BE49-F238E27FC236}">
                <a16:creationId xmlns:a16="http://schemas.microsoft.com/office/drawing/2014/main" id="{00000000-0008-0000-0100-000024420000}"/>
              </a:ext>
            </a:extLst>
          </xdr:cNvPr>
          <xdr:cNvSpPr>
            <a:spLocks noChangeArrowheads="1"/>
          </xdr:cNvSpPr>
        </xdr:nvSpPr>
        <xdr:spPr bwMode="auto">
          <a:xfrm>
            <a:off x="57150" y="40633651"/>
            <a:ext cx="6667500" cy="295274"/>
          </a:xfrm>
          <a:prstGeom prst="wave">
            <a:avLst>
              <a:gd name="adj1" fmla="val 20000"/>
              <a:gd name="adj2" fmla="val 0"/>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16933" name="正方形/長方形 13">
            <a:extLst>
              <a:ext uri="{FF2B5EF4-FFF2-40B4-BE49-F238E27FC236}">
                <a16:creationId xmlns:a16="http://schemas.microsoft.com/office/drawing/2014/main" id="{00000000-0008-0000-0100-000025420000}"/>
              </a:ext>
            </a:extLst>
          </xdr:cNvPr>
          <xdr:cNvSpPr>
            <a:spLocks noChangeArrowheads="1"/>
          </xdr:cNvSpPr>
        </xdr:nvSpPr>
        <xdr:spPr bwMode="auto">
          <a:xfrm>
            <a:off x="6696075" y="40624125"/>
            <a:ext cx="47625" cy="276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lgn="ctr">
                <a:solidFill>
                  <a:srgbClr val="000000"/>
                </a:solidFill>
                <a:round/>
                <a:headEnd/>
                <a:tailEnd/>
              </a14:hiddenLine>
            </a:ext>
          </a:extLst>
        </xdr:spPr>
      </xdr:sp>
      <xdr:sp macro="" textlink="">
        <xdr:nvSpPr>
          <xdr:cNvPr id="16934" name="正方形/長方形 48">
            <a:extLst>
              <a:ext uri="{FF2B5EF4-FFF2-40B4-BE49-F238E27FC236}">
                <a16:creationId xmlns:a16="http://schemas.microsoft.com/office/drawing/2014/main" id="{00000000-0008-0000-0100-000026420000}"/>
              </a:ext>
            </a:extLst>
          </xdr:cNvPr>
          <xdr:cNvSpPr>
            <a:spLocks noChangeArrowheads="1"/>
          </xdr:cNvSpPr>
        </xdr:nvSpPr>
        <xdr:spPr bwMode="auto">
          <a:xfrm>
            <a:off x="38100" y="40643175"/>
            <a:ext cx="47625" cy="276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lgn="ctr">
                <a:solidFill>
                  <a:srgbClr val="000000"/>
                </a:solidFill>
                <a:round/>
                <a:headEnd/>
                <a:tailEnd/>
              </a14:hiddenLine>
            </a:ext>
          </a:extLst>
        </xdr:spPr>
      </xdr:sp>
    </xdr:grpSp>
    <xdr:clientData/>
  </xdr:twoCellAnchor>
  <xdr:twoCellAnchor>
    <xdr:from>
      <xdr:col>8</xdr:col>
      <xdr:colOff>219074</xdr:colOff>
      <xdr:row>70</xdr:row>
      <xdr:rowOff>219074</xdr:rowOff>
    </xdr:from>
    <xdr:to>
      <xdr:col>17</xdr:col>
      <xdr:colOff>152399</xdr:colOff>
      <xdr:row>75</xdr:row>
      <xdr:rowOff>38099</xdr:rowOff>
    </xdr:to>
    <xdr:sp macro="" textlink="">
      <xdr:nvSpPr>
        <xdr:cNvPr id="16926" name="Line 67">
          <a:extLst>
            <a:ext uri="{FF2B5EF4-FFF2-40B4-BE49-F238E27FC236}">
              <a16:creationId xmlns:a16="http://schemas.microsoft.com/office/drawing/2014/main" id="{00000000-0008-0000-0100-00001E420000}"/>
            </a:ext>
          </a:extLst>
        </xdr:cNvPr>
        <xdr:cNvSpPr>
          <a:spLocks noChangeShapeType="1"/>
        </xdr:cNvSpPr>
      </xdr:nvSpPr>
      <xdr:spPr bwMode="auto">
        <a:xfrm flipH="1" flipV="1">
          <a:off x="2505074" y="16887824"/>
          <a:ext cx="2505075" cy="100965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0</xdr:colOff>
      <xdr:row>62</xdr:row>
      <xdr:rowOff>123824</xdr:rowOff>
    </xdr:from>
    <xdr:to>
      <xdr:col>16</xdr:col>
      <xdr:colOff>133350</xdr:colOff>
      <xdr:row>65</xdr:row>
      <xdr:rowOff>19050</xdr:rowOff>
    </xdr:to>
    <xdr:sp macro="" textlink="">
      <xdr:nvSpPr>
        <xdr:cNvPr id="34" name="大波 12">
          <a:extLst>
            <a:ext uri="{FF2B5EF4-FFF2-40B4-BE49-F238E27FC236}">
              <a16:creationId xmlns:a16="http://schemas.microsoft.com/office/drawing/2014/main" id="{00000000-0008-0000-0100-000022000000}"/>
            </a:ext>
          </a:extLst>
        </xdr:cNvPr>
        <xdr:cNvSpPr>
          <a:spLocks noChangeArrowheads="1"/>
        </xdr:cNvSpPr>
      </xdr:nvSpPr>
      <xdr:spPr bwMode="auto">
        <a:xfrm>
          <a:off x="0" y="14887574"/>
          <a:ext cx="4705350" cy="609601"/>
        </a:xfrm>
        <a:prstGeom prst="wave">
          <a:avLst>
            <a:gd name="adj1" fmla="val 20000"/>
            <a:gd name="adj2" fmla="val 0"/>
          </a:avLst>
        </a:prstGeom>
        <a:solidFill>
          <a:srgbClr xmlns:mc="http://schemas.openxmlformats.org/markup-compatibility/2006" xmlns:a14="http://schemas.microsoft.com/office/drawing/2010/main" val="FFFFFF" mc:Ignorable="a14" a14:legacySpreadsheetColorIndex="9"/>
        </a:solidFill>
        <a:ln w="9525" algn="ctr">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85725</xdr:colOff>
      <xdr:row>57</xdr:row>
      <xdr:rowOff>66676</xdr:rowOff>
    </xdr:from>
    <xdr:to>
      <xdr:col>8</xdr:col>
      <xdr:colOff>190500</xdr:colOff>
      <xdr:row>71</xdr:row>
      <xdr:rowOff>161926</xdr:rowOff>
    </xdr:to>
    <xdr:sp macro="" textlink="">
      <xdr:nvSpPr>
        <xdr:cNvPr id="16914" name="AutoShape 57">
          <a:extLst>
            <a:ext uri="{FF2B5EF4-FFF2-40B4-BE49-F238E27FC236}">
              <a16:creationId xmlns:a16="http://schemas.microsoft.com/office/drawing/2014/main" id="{00000000-0008-0000-0100-000012420000}"/>
            </a:ext>
          </a:extLst>
        </xdr:cNvPr>
        <xdr:cNvSpPr>
          <a:spLocks noChangeArrowheads="1"/>
        </xdr:cNvSpPr>
      </xdr:nvSpPr>
      <xdr:spPr bwMode="auto">
        <a:xfrm>
          <a:off x="1514475" y="13639801"/>
          <a:ext cx="962025" cy="3429000"/>
        </a:xfrm>
        <a:prstGeom prst="roundRect">
          <a:avLst>
            <a:gd name="adj" fmla="val 16667"/>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95250</xdr:colOff>
      <xdr:row>46</xdr:row>
      <xdr:rowOff>161925</xdr:rowOff>
    </xdr:from>
    <xdr:to>
      <xdr:col>38</xdr:col>
      <xdr:colOff>142875</xdr:colOff>
      <xdr:row>63</xdr:row>
      <xdr:rowOff>47625</xdr:rowOff>
    </xdr:to>
    <xdr:sp macro="" textlink="">
      <xdr:nvSpPr>
        <xdr:cNvPr id="3073" name="AutoShape 1">
          <a:extLst>
            <a:ext uri="{FF2B5EF4-FFF2-40B4-BE49-F238E27FC236}">
              <a16:creationId xmlns:a16="http://schemas.microsoft.com/office/drawing/2014/main" id="{00000000-0008-0000-0100-0000010C0000}"/>
            </a:ext>
          </a:extLst>
        </xdr:cNvPr>
        <xdr:cNvSpPr>
          <a:spLocks noChangeAspect="1" noChangeArrowheads="1"/>
        </xdr:cNvSpPr>
      </xdr:nvSpPr>
      <xdr:spPr bwMode="auto">
        <a:xfrm>
          <a:off x="6381750" y="11115675"/>
          <a:ext cx="4552950" cy="39338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30692</xdr:colOff>
      <xdr:row>106</xdr:row>
      <xdr:rowOff>28577</xdr:rowOff>
    </xdr:from>
    <xdr:to>
      <xdr:col>23</xdr:col>
      <xdr:colOff>135467</xdr:colOff>
      <xdr:row>107</xdr:row>
      <xdr:rowOff>196629</xdr:rowOff>
    </xdr:to>
    <xdr:sp macro="" textlink="">
      <xdr:nvSpPr>
        <xdr:cNvPr id="43" name="大波 23">
          <a:extLst>
            <a:ext uri="{FF2B5EF4-FFF2-40B4-BE49-F238E27FC236}">
              <a16:creationId xmlns:a16="http://schemas.microsoft.com/office/drawing/2014/main" id="{00000000-0008-0000-0100-00002B000000}"/>
            </a:ext>
          </a:extLst>
        </xdr:cNvPr>
        <xdr:cNvSpPr>
          <a:spLocks noChangeArrowheads="1"/>
        </xdr:cNvSpPr>
      </xdr:nvSpPr>
      <xdr:spPr bwMode="auto">
        <a:xfrm rot="10800000">
          <a:off x="30692" y="25820160"/>
          <a:ext cx="6677025" cy="411469"/>
        </a:xfrm>
        <a:prstGeom prst="wave">
          <a:avLst>
            <a:gd name="adj1" fmla="val 20000"/>
            <a:gd name="adj2" fmla="val 0"/>
          </a:avLst>
        </a:prstGeom>
        <a:solidFill>
          <a:srgbClr val="FFFFFF"/>
        </a:solidFill>
        <a:ln w="6350" algn="ctr">
          <a:solidFill>
            <a:srgbClr val="000000"/>
          </a:solidFill>
          <a:round/>
          <a:headEnd/>
          <a:tailEnd/>
        </a:ln>
      </xdr:spPr>
    </xdr:sp>
    <xdr:clientData/>
  </xdr:twoCellAnchor>
  <xdr:twoCellAnchor>
    <xdr:from>
      <xdr:col>0</xdr:col>
      <xdr:colOff>127000</xdr:colOff>
      <xdr:row>104</xdr:row>
      <xdr:rowOff>202142</xdr:rowOff>
    </xdr:from>
    <xdr:to>
      <xdr:col>20</xdr:col>
      <xdr:colOff>268816</xdr:colOff>
      <xdr:row>106</xdr:row>
      <xdr:rowOff>59267</xdr:rowOff>
    </xdr:to>
    <xdr:sp macro="" textlink="">
      <xdr:nvSpPr>
        <xdr:cNvPr id="16921" name="AutoShape 220">
          <a:extLst>
            <a:ext uri="{FF2B5EF4-FFF2-40B4-BE49-F238E27FC236}">
              <a16:creationId xmlns:a16="http://schemas.microsoft.com/office/drawing/2014/main" id="{00000000-0008-0000-0100-000019420000}"/>
            </a:ext>
          </a:extLst>
        </xdr:cNvPr>
        <xdr:cNvSpPr>
          <a:spLocks noChangeArrowheads="1"/>
        </xdr:cNvSpPr>
      </xdr:nvSpPr>
      <xdr:spPr bwMode="auto">
        <a:xfrm>
          <a:off x="127000" y="25506892"/>
          <a:ext cx="5856816" cy="343958"/>
        </a:xfrm>
        <a:prstGeom prst="roundRect">
          <a:avLst>
            <a:gd name="adj" fmla="val 16667"/>
          </a:avLst>
        </a:prstGeom>
        <a:noFill/>
        <a:ln w="2540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84668</xdr:colOff>
      <xdr:row>46</xdr:row>
      <xdr:rowOff>201088</xdr:rowOff>
    </xdr:from>
    <xdr:to>
      <xdr:col>44</xdr:col>
      <xdr:colOff>144994</xdr:colOff>
      <xdr:row>71</xdr:row>
      <xdr:rowOff>222250</xdr:rowOff>
    </xdr:to>
    <xdr:grpSp>
      <xdr:nvGrpSpPr>
        <xdr:cNvPr id="40" name="グループ化 1">
          <a:extLst>
            <a:ext uri="{FF2B5EF4-FFF2-40B4-BE49-F238E27FC236}">
              <a16:creationId xmlns:a16="http://schemas.microsoft.com/office/drawing/2014/main" id="{00000000-0008-0000-0100-000028000000}"/>
            </a:ext>
          </a:extLst>
        </xdr:cNvPr>
        <xdr:cNvGrpSpPr>
          <a:grpSpLocks/>
        </xdr:cNvGrpSpPr>
      </xdr:nvGrpSpPr>
      <xdr:grpSpPr bwMode="auto">
        <a:xfrm>
          <a:off x="4275668" y="10716688"/>
          <a:ext cx="8099426" cy="5736162"/>
          <a:chOff x="-4181468" y="5740723"/>
          <a:chExt cx="8115287" cy="14166527"/>
        </a:xfrm>
        <a:solidFill>
          <a:schemeClr val="bg1"/>
        </a:solidFill>
      </xdr:grpSpPr>
      <xdr:sp macro="" textlink="">
        <xdr:nvSpPr>
          <xdr:cNvPr id="44" name="大波 43">
            <a:extLst>
              <a:ext uri="{FF2B5EF4-FFF2-40B4-BE49-F238E27FC236}">
                <a16:creationId xmlns:a16="http://schemas.microsoft.com/office/drawing/2014/main" id="{00000000-0008-0000-0100-00002C000000}"/>
              </a:ext>
            </a:extLst>
          </xdr:cNvPr>
          <xdr:cNvSpPr/>
        </xdr:nvSpPr>
        <xdr:spPr>
          <a:xfrm rot="5400000">
            <a:off x="-10929143" y="12488398"/>
            <a:ext cx="14019223" cy="523874"/>
          </a:xfrm>
          <a:prstGeom prst="wave">
            <a:avLst>
              <a:gd name="adj1" fmla="val 20000"/>
              <a:gd name="adj2" fmla="val 0"/>
            </a:avLst>
          </a:prstGeom>
          <a:grp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5" name="正方形/長方形 44">
            <a:extLst>
              <a:ext uri="{FF2B5EF4-FFF2-40B4-BE49-F238E27FC236}">
                <a16:creationId xmlns:a16="http://schemas.microsoft.com/office/drawing/2014/main" id="{00000000-0008-0000-0100-00002D000000}"/>
              </a:ext>
            </a:extLst>
          </xdr:cNvPr>
          <xdr:cNvSpPr/>
        </xdr:nvSpPr>
        <xdr:spPr>
          <a:xfrm>
            <a:off x="3428995" y="10991849"/>
            <a:ext cx="495299" cy="857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47" name="正方形/長方形 46">
            <a:extLst>
              <a:ext uri="{FF2B5EF4-FFF2-40B4-BE49-F238E27FC236}">
                <a16:creationId xmlns:a16="http://schemas.microsoft.com/office/drawing/2014/main" id="{00000000-0008-0000-0100-00002F000000}"/>
              </a:ext>
            </a:extLst>
          </xdr:cNvPr>
          <xdr:cNvSpPr/>
        </xdr:nvSpPr>
        <xdr:spPr>
          <a:xfrm>
            <a:off x="3438520" y="19840575"/>
            <a:ext cx="495299" cy="666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8</xdr:col>
      <xdr:colOff>104774</xdr:colOff>
      <xdr:row>56</xdr:row>
      <xdr:rowOff>38099</xdr:rowOff>
    </xdr:from>
    <xdr:to>
      <xdr:col>17</xdr:col>
      <xdr:colOff>161923</xdr:colOff>
      <xdr:row>59</xdr:row>
      <xdr:rowOff>133348</xdr:rowOff>
    </xdr:to>
    <xdr:sp macro="" textlink="">
      <xdr:nvSpPr>
        <xdr:cNvPr id="16925" name="Line 64">
          <a:extLst>
            <a:ext uri="{FF2B5EF4-FFF2-40B4-BE49-F238E27FC236}">
              <a16:creationId xmlns:a16="http://schemas.microsoft.com/office/drawing/2014/main" id="{00000000-0008-0000-0100-00001D420000}"/>
            </a:ext>
          </a:extLst>
        </xdr:cNvPr>
        <xdr:cNvSpPr>
          <a:spLocks noChangeShapeType="1"/>
        </xdr:cNvSpPr>
      </xdr:nvSpPr>
      <xdr:spPr bwMode="auto">
        <a:xfrm flipH="1" flipV="1">
          <a:off x="2390774" y="13373099"/>
          <a:ext cx="2628899" cy="809624"/>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211666</xdr:colOff>
      <xdr:row>49</xdr:row>
      <xdr:rowOff>105833</xdr:rowOff>
    </xdr:from>
    <xdr:to>
      <xdr:col>17</xdr:col>
      <xdr:colOff>190497</xdr:colOff>
      <xdr:row>50</xdr:row>
      <xdr:rowOff>180971</xdr:rowOff>
    </xdr:to>
    <xdr:sp macro="" textlink="">
      <xdr:nvSpPr>
        <xdr:cNvPr id="16924" name="Line 60">
          <a:extLst>
            <a:ext uri="{FF2B5EF4-FFF2-40B4-BE49-F238E27FC236}">
              <a16:creationId xmlns:a16="http://schemas.microsoft.com/office/drawing/2014/main" id="{00000000-0008-0000-0100-00001C420000}"/>
            </a:ext>
          </a:extLst>
        </xdr:cNvPr>
        <xdr:cNvSpPr>
          <a:spLocks noChangeShapeType="1"/>
        </xdr:cNvSpPr>
      </xdr:nvSpPr>
      <xdr:spPr bwMode="auto">
        <a:xfrm flipH="1" flipV="1">
          <a:off x="3926416" y="12022666"/>
          <a:ext cx="1121831" cy="318555"/>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169330</xdr:colOff>
      <xdr:row>89</xdr:row>
      <xdr:rowOff>42334</xdr:rowOff>
    </xdr:from>
    <xdr:to>
      <xdr:col>51</xdr:col>
      <xdr:colOff>187323</xdr:colOff>
      <xdr:row>114</xdr:row>
      <xdr:rowOff>223303</xdr:rowOff>
    </xdr:to>
    <xdr:grpSp>
      <xdr:nvGrpSpPr>
        <xdr:cNvPr id="54" name="グループ化 1">
          <a:extLst>
            <a:ext uri="{FF2B5EF4-FFF2-40B4-BE49-F238E27FC236}">
              <a16:creationId xmlns:a16="http://schemas.microsoft.com/office/drawing/2014/main" id="{00000000-0008-0000-0100-000036000000}"/>
            </a:ext>
          </a:extLst>
        </xdr:cNvPr>
        <xdr:cNvGrpSpPr>
          <a:grpSpLocks/>
        </xdr:cNvGrpSpPr>
      </xdr:nvGrpSpPr>
      <xdr:grpSpPr bwMode="auto">
        <a:xfrm>
          <a:off x="6316130" y="20387734"/>
          <a:ext cx="8057093" cy="5895969"/>
          <a:chOff x="-4139995" y="5347895"/>
          <a:chExt cx="8073814" cy="14559355"/>
        </a:xfrm>
        <a:solidFill>
          <a:schemeClr val="bg1"/>
        </a:solidFill>
      </xdr:grpSpPr>
      <xdr:sp macro="" textlink="">
        <xdr:nvSpPr>
          <xdr:cNvPr id="57" name="大波 56">
            <a:extLst>
              <a:ext uri="{FF2B5EF4-FFF2-40B4-BE49-F238E27FC236}">
                <a16:creationId xmlns:a16="http://schemas.microsoft.com/office/drawing/2014/main" id="{00000000-0008-0000-0100-000039000000}"/>
              </a:ext>
            </a:extLst>
          </xdr:cNvPr>
          <xdr:cNvSpPr/>
        </xdr:nvSpPr>
        <xdr:spPr>
          <a:xfrm rot="5400000">
            <a:off x="-9107650" y="10315550"/>
            <a:ext cx="10459183" cy="523874"/>
          </a:xfrm>
          <a:prstGeom prst="wave">
            <a:avLst>
              <a:gd name="adj1" fmla="val 20000"/>
              <a:gd name="adj2" fmla="val 0"/>
            </a:avLst>
          </a:prstGeom>
          <a:grp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8" name="正方形/長方形 57">
            <a:extLst>
              <a:ext uri="{FF2B5EF4-FFF2-40B4-BE49-F238E27FC236}">
                <a16:creationId xmlns:a16="http://schemas.microsoft.com/office/drawing/2014/main" id="{00000000-0008-0000-0100-00003A000000}"/>
              </a:ext>
            </a:extLst>
          </xdr:cNvPr>
          <xdr:cNvSpPr/>
        </xdr:nvSpPr>
        <xdr:spPr>
          <a:xfrm>
            <a:off x="3428995" y="10991849"/>
            <a:ext cx="495299" cy="857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9" name="正方形/長方形 58">
            <a:extLst>
              <a:ext uri="{FF2B5EF4-FFF2-40B4-BE49-F238E27FC236}">
                <a16:creationId xmlns:a16="http://schemas.microsoft.com/office/drawing/2014/main" id="{00000000-0008-0000-0100-00003B000000}"/>
              </a:ext>
            </a:extLst>
          </xdr:cNvPr>
          <xdr:cNvSpPr/>
        </xdr:nvSpPr>
        <xdr:spPr>
          <a:xfrm>
            <a:off x="3438520" y="19840575"/>
            <a:ext cx="495299" cy="666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18</xdr:col>
      <xdr:colOff>264583</xdr:colOff>
      <xdr:row>13</xdr:row>
      <xdr:rowOff>137583</xdr:rowOff>
    </xdr:from>
    <xdr:to>
      <xdr:col>47</xdr:col>
      <xdr:colOff>134411</xdr:colOff>
      <xdr:row>22</xdr:row>
      <xdr:rowOff>84666</xdr:rowOff>
    </xdr:to>
    <xdr:grpSp>
      <xdr:nvGrpSpPr>
        <xdr:cNvPr id="36" name="グループ化 1">
          <a:extLst>
            <a:ext uri="{FF2B5EF4-FFF2-40B4-BE49-F238E27FC236}">
              <a16:creationId xmlns:a16="http://schemas.microsoft.com/office/drawing/2014/main" id="{00000000-0008-0000-0100-000024000000}"/>
            </a:ext>
          </a:extLst>
        </xdr:cNvPr>
        <xdr:cNvGrpSpPr>
          <a:grpSpLocks/>
        </xdr:cNvGrpSpPr>
      </xdr:nvGrpSpPr>
      <xdr:grpSpPr bwMode="auto">
        <a:xfrm>
          <a:off x="5293783" y="3109383"/>
          <a:ext cx="7908928" cy="2004483"/>
          <a:chOff x="-4181470" y="10258291"/>
          <a:chExt cx="8115289" cy="9648959"/>
        </a:xfrm>
        <a:solidFill>
          <a:schemeClr val="bg1"/>
        </a:solidFill>
      </xdr:grpSpPr>
      <xdr:sp macro="" textlink="">
        <xdr:nvSpPr>
          <xdr:cNvPr id="37" name="大波 36">
            <a:extLst>
              <a:ext uri="{FF2B5EF4-FFF2-40B4-BE49-F238E27FC236}">
                <a16:creationId xmlns:a16="http://schemas.microsoft.com/office/drawing/2014/main" id="{00000000-0008-0000-0100-000025000000}"/>
              </a:ext>
            </a:extLst>
          </xdr:cNvPr>
          <xdr:cNvSpPr/>
        </xdr:nvSpPr>
        <xdr:spPr>
          <a:xfrm rot="5400000">
            <a:off x="-8415621" y="14492442"/>
            <a:ext cx="8992176" cy="523874"/>
          </a:xfrm>
          <a:prstGeom prst="wave">
            <a:avLst>
              <a:gd name="adj1" fmla="val 20000"/>
              <a:gd name="adj2" fmla="val 0"/>
            </a:avLst>
          </a:prstGeom>
          <a:grp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3428995" y="10991849"/>
            <a:ext cx="495299" cy="857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39" name="正方形/長方形 38">
            <a:extLst>
              <a:ext uri="{FF2B5EF4-FFF2-40B4-BE49-F238E27FC236}">
                <a16:creationId xmlns:a16="http://schemas.microsoft.com/office/drawing/2014/main" id="{00000000-0008-0000-0100-000027000000}"/>
              </a:ext>
            </a:extLst>
          </xdr:cNvPr>
          <xdr:cNvSpPr/>
        </xdr:nvSpPr>
        <xdr:spPr>
          <a:xfrm>
            <a:off x="3438520" y="19840575"/>
            <a:ext cx="495299" cy="666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17</xdr:col>
      <xdr:colOff>169334</xdr:colOff>
      <xdr:row>47</xdr:row>
      <xdr:rowOff>222250</xdr:rowOff>
    </xdr:from>
    <xdr:to>
      <xdr:col>22</xdr:col>
      <xdr:colOff>131232</xdr:colOff>
      <xdr:row>55</xdr:row>
      <xdr:rowOff>237068</xdr:rowOff>
    </xdr:to>
    <xdr:sp macro="" textlink="">
      <xdr:nvSpPr>
        <xdr:cNvPr id="50" name="AutoShape 59">
          <a:extLst>
            <a:ext uri="{FF2B5EF4-FFF2-40B4-BE49-F238E27FC236}">
              <a16:creationId xmlns:a16="http://schemas.microsoft.com/office/drawing/2014/main" id="{00000000-0008-0000-0100-000032000000}"/>
            </a:ext>
          </a:extLst>
        </xdr:cNvPr>
        <xdr:cNvSpPr>
          <a:spLocks noChangeArrowheads="1"/>
        </xdr:cNvSpPr>
      </xdr:nvSpPr>
      <xdr:spPr bwMode="auto">
        <a:xfrm>
          <a:off x="5027084" y="11652250"/>
          <a:ext cx="1390648" cy="1962151"/>
        </a:xfrm>
        <a:prstGeom prst="roundRect">
          <a:avLst>
            <a:gd name="adj" fmla="val 16667"/>
          </a:avLst>
        </a:prstGeom>
        <a:solidFill>
          <a:srgbClr xmlns:mc="http://schemas.openxmlformats.org/markup-compatibility/2006" xmlns:a14="http://schemas.microsoft.com/office/drawing/2010/main" val="FFFFFF" mc:Ignorable="a14" a14:legacySpreadsheetColorIndex="65"/>
        </a:solidFill>
        <a:ln w="25400">
          <a:solidFill>
            <a:srgbClr xmlns:mc="http://schemas.openxmlformats.org/markup-compatibility/2006" xmlns:a14="http://schemas.microsoft.com/office/drawing/2010/main" val="FF0000" mc:Ignorable="a14" a14:legacySpreadsheetColorIndex="10"/>
          </a:solidFill>
          <a:round/>
          <a:headEnd/>
          <a:tailEnd/>
        </a:ln>
      </xdr:spPr>
      <xdr:txBody>
        <a:bodyPr vertOverflow="clip" wrap="square" lIns="27432" tIns="18288" rIns="0" bIns="0" anchor="t" upright="1"/>
        <a:lstStyle/>
        <a:p>
          <a:pPr algn="l" rtl="0">
            <a:lnSpc>
              <a:spcPts val="1400"/>
            </a:lnSpc>
            <a:defRPr sz="1000"/>
          </a:pPr>
          <a:r>
            <a:rPr lang="ja-JP" altLang="en-US" sz="1200" b="0" i="0" u="none" strike="noStrike" baseline="0">
              <a:solidFill>
                <a:srgbClr val="000000"/>
              </a:solidFill>
              <a:latin typeface="ＭＳ Ｐゴシック"/>
              <a:ea typeface="ＭＳ Ｐゴシック"/>
            </a:rPr>
            <a:t>①消費転換係数を入力します。</a:t>
          </a:r>
        </a:p>
        <a:p>
          <a:pPr algn="l" rtl="0">
            <a:lnSpc>
              <a:spcPts val="1400"/>
            </a:lnSpc>
            <a:defRPr sz="1000"/>
          </a:pPr>
          <a:r>
            <a:rPr lang="ja-JP" altLang="en-US" sz="1200" b="0" i="0" u="none" strike="noStrike" baseline="0">
              <a:solidFill>
                <a:srgbClr val="000000"/>
              </a:solidFill>
              <a:latin typeface="ＭＳ Ｐゴシック"/>
              <a:ea typeface="ＭＳ Ｐゴシック"/>
            </a:rPr>
            <a:t>　今回の例では直近</a:t>
          </a:r>
          <a:r>
            <a:rPr lang="en-US" altLang="ja-JP" sz="1200" b="0" i="0" u="none" strike="noStrike" baseline="0">
              <a:solidFill>
                <a:srgbClr val="000000"/>
              </a:solidFill>
              <a:latin typeface="ＭＳ Ｐゴシック"/>
              <a:ea typeface="ＭＳ Ｐゴシック"/>
            </a:rPr>
            <a:t>3</a:t>
          </a:r>
          <a:r>
            <a:rPr lang="ja-JP" altLang="en-US" sz="1200" b="0" i="0" u="none" strike="noStrike" baseline="0">
              <a:solidFill>
                <a:srgbClr val="000000"/>
              </a:solidFill>
              <a:latin typeface="ＭＳ Ｐゴシック"/>
              <a:ea typeface="ＭＳ Ｐゴシック"/>
            </a:rPr>
            <a:t>年（平成</a:t>
          </a:r>
          <a:r>
            <a:rPr lang="en-US" altLang="ja-JP" sz="1200" b="0" i="0" u="none" strike="noStrike" baseline="0">
              <a:solidFill>
                <a:srgbClr val="000000"/>
              </a:solidFill>
              <a:latin typeface="ＭＳ Ｐゴシック"/>
              <a:ea typeface="ＭＳ Ｐゴシック"/>
            </a:rPr>
            <a:t>29</a:t>
          </a:r>
          <a:r>
            <a:rPr lang="ja-JP" altLang="en-US" sz="1200" b="0" i="0" u="none" strike="noStrike" baseline="0">
              <a:solidFill>
                <a:srgbClr val="000000"/>
              </a:solidFill>
              <a:latin typeface="ＭＳ Ｐゴシック"/>
              <a:ea typeface="ＭＳ Ｐゴシック"/>
            </a:rPr>
            <a:t>～令和元年）の平均「0.</a:t>
          </a:r>
          <a:r>
            <a:rPr lang="en-US" altLang="ja-JP" sz="1200" b="0" i="0" u="none" strike="noStrike" baseline="0">
              <a:solidFill>
                <a:srgbClr val="000000"/>
              </a:solidFill>
              <a:latin typeface="ＭＳ Ｐゴシック"/>
              <a:ea typeface="ＭＳ Ｐゴシック"/>
            </a:rPr>
            <a:t>585006</a:t>
          </a:r>
          <a:r>
            <a:rPr lang="ja-JP" altLang="en-US" sz="1200" b="0" i="0" u="none" strike="noStrike" baseline="0">
              <a:solidFill>
                <a:srgbClr val="000000"/>
              </a:solidFill>
              <a:latin typeface="ＭＳ Ｐゴシック"/>
              <a:ea typeface="ＭＳ Ｐゴシック"/>
            </a:rPr>
            <a:t>」を入力しています。</a:t>
          </a:r>
          <a:endParaRPr lang="ja-JP" altLang="en-US"/>
        </a:p>
      </xdr:txBody>
    </xdr:sp>
    <xdr:clientData/>
  </xdr:twoCellAnchor>
  <xdr:twoCellAnchor editAs="oneCell">
    <xdr:from>
      <xdr:col>0</xdr:col>
      <xdr:colOff>0</xdr:colOff>
      <xdr:row>131</xdr:row>
      <xdr:rowOff>0</xdr:rowOff>
    </xdr:from>
    <xdr:to>
      <xdr:col>23</xdr:col>
      <xdr:colOff>188800</xdr:colOff>
      <xdr:row>150</xdr:row>
      <xdr:rowOff>234016</xdr:rowOff>
    </xdr:to>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7"/>
        <a:stretch>
          <a:fillRect/>
        </a:stretch>
      </xdr:blipFill>
      <xdr:spPr>
        <a:xfrm>
          <a:off x="0" y="31877000"/>
          <a:ext cx="6761050" cy="485893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109008</xdr:colOff>
          <xdr:row>28</xdr:row>
          <xdr:rowOff>19049</xdr:rowOff>
        </xdr:from>
        <xdr:to>
          <xdr:col>24</xdr:col>
          <xdr:colOff>137583</xdr:colOff>
          <xdr:row>30</xdr:row>
          <xdr:rowOff>32360</xdr:rowOff>
        </xdr:to>
        <xdr:pic>
          <xdr:nvPicPr>
            <xdr:cNvPr id="56" name="図 55">
              <a:extLst>
                <a:ext uri="{FF2B5EF4-FFF2-40B4-BE49-F238E27FC236}">
                  <a16:creationId xmlns:a16="http://schemas.microsoft.com/office/drawing/2014/main" id="{00000000-0008-0000-0100-000038000000}"/>
                </a:ext>
              </a:extLst>
            </xdr:cNvPr>
            <xdr:cNvPicPr>
              <a:picLocks noChangeAspect="1" noChangeArrowheads="1"/>
              <a:extLst>
                <a:ext uri="{84589F7E-364E-4C9E-8A38-B11213B215E9}">
                  <a14:cameraTool cellRange="入力・分析シート!$E$3:$M$5" spid="_x0000_s3177"/>
                </a:ext>
              </a:extLst>
            </xdr:cNvPicPr>
          </xdr:nvPicPr>
          <xdr:blipFill>
            <a:blip xmlns:r="http://schemas.openxmlformats.org/officeDocument/2006/relationships" r:embed="rId8"/>
            <a:srcRect/>
            <a:stretch>
              <a:fillRect/>
            </a:stretch>
          </xdr:blipFill>
          <xdr:spPr bwMode="auto">
            <a:xfrm>
              <a:off x="109008" y="6866466"/>
              <a:ext cx="6823075" cy="500144"/>
            </a:xfrm>
            <a:prstGeom prst="rect">
              <a:avLst/>
            </a:prstGeom>
            <a:noFill/>
            <a:ln w="9525">
              <a:noFill/>
              <a:miter lim="800000"/>
              <a:headEnd/>
              <a:tailEnd/>
            </a:ln>
          </xdr:spPr>
        </xdr:pic>
        <xdr:clientData/>
      </xdr:twoCellAnchor>
    </mc:Choice>
    <mc:Fallback/>
  </mc:AlternateContent>
  <xdr:twoCellAnchor editAs="oneCell">
    <xdr:from>
      <xdr:col>0</xdr:col>
      <xdr:colOff>264584</xdr:colOff>
      <xdr:row>118</xdr:row>
      <xdr:rowOff>211669</xdr:rowOff>
    </xdr:from>
    <xdr:to>
      <xdr:col>21</xdr:col>
      <xdr:colOff>254001</xdr:colOff>
      <xdr:row>129</xdr:row>
      <xdr:rowOff>237298</xdr:rowOff>
    </xdr:to>
    <xdr:pic>
      <xdr:nvPicPr>
        <xdr:cNvPr id="46" name="図 45">
          <a:extLst>
            <a:ext uri="{FF2B5EF4-FFF2-40B4-BE49-F238E27FC236}">
              <a16:creationId xmlns:a16="http://schemas.microsoft.com/office/drawing/2014/main" id="{00000000-0008-0000-0100-00002E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4584" y="28924252"/>
          <a:ext cx="5990167" cy="2703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52</xdr:row>
      <xdr:rowOff>0</xdr:rowOff>
    </xdr:from>
    <xdr:to>
      <xdr:col>5</xdr:col>
      <xdr:colOff>0</xdr:colOff>
      <xdr:row>54</xdr:row>
      <xdr:rowOff>0</xdr:rowOff>
    </xdr:to>
    <xdr:sp macro="" textlink="">
      <xdr:nvSpPr>
        <xdr:cNvPr id="16054" name="Line 1">
          <a:extLst>
            <a:ext uri="{FF2B5EF4-FFF2-40B4-BE49-F238E27FC236}">
              <a16:creationId xmlns:a16="http://schemas.microsoft.com/office/drawing/2014/main" id="{00000000-0008-0000-0300-0000B63E0000}"/>
            </a:ext>
          </a:extLst>
        </xdr:cNvPr>
        <xdr:cNvSpPr>
          <a:spLocks noChangeShapeType="1"/>
        </xdr:cNvSpPr>
      </xdr:nvSpPr>
      <xdr:spPr bwMode="auto">
        <a:xfrm>
          <a:off x="1190625" y="15001875"/>
          <a:ext cx="0" cy="3810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51</xdr:row>
      <xdr:rowOff>0</xdr:rowOff>
    </xdr:from>
    <xdr:to>
      <xdr:col>12</xdr:col>
      <xdr:colOff>0</xdr:colOff>
      <xdr:row>54</xdr:row>
      <xdr:rowOff>0</xdr:rowOff>
    </xdr:to>
    <xdr:sp macro="" textlink="">
      <xdr:nvSpPr>
        <xdr:cNvPr id="16055" name="Line 2">
          <a:extLst>
            <a:ext uri="{FF2B5EF4-FFF2-40B4-BE49-F238E27FC236}">
              <a16:creationId xmlns:a16="http://schemas.microsoft.com/office/drawing/2014/main" id="{00000000-0008-0000-0300-0000B73E0000}"/>
            </a:ext>
          </a:extLst>
        </xdr:cNvPr>
        <xdr:cNvSpPr>
          <a:spLocks noChangeShapeType="1"/>
        </xdr:cNvSpPr>
      </xdr:nvSpPr>
      <xdr:spPr bwMode="auto">
        <a:xfrm>
          <a:off x="2857500" y="14811375"/>
          <a:ext cx="0" cy="57150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61</xdr:row>
      <xdr:rowOff>0</xdr:rowOff>
    </xdr:from>
    <xdr:to>
      <xdr:col>13</xdr:col>
      <xdr:colOff>0</xdr:colOff>
      <xdr:row>62</xdr:row>
      <xdr:rowOff>0</xdr:rowOff>
    </xdr:to>
    <xdr:sp macro="" textlink="">
      <xdr:nvSpPr>
        <xdr:cNvPr id="16056" name="Line 4">
          <a:extLst>
            <a:ext uri="{FF2B5EF4-FFF2-40B4-BE49-F238E27FC236}">
              <a16:creationId xmlns:a16="http://schemas.microsoft.com/office/drawing/2014/main" id="{00000000-0008-0000-0300-0000B83E0000}"/>
            </a:ext>
          </a:extLst>
        </xdr:cNvPr>
        <xdr:cNvSpPr>
          <a:spLocks noChangeShapeType="1"/>
        </xdr:cNvSpPr>
      </xdr:nvSpPr>
      <xdr:spPr bwMode="auto">
        <a:xfrm>
          <a:off x="3095625" y="16525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61</xdr:row>
      <xdr:rowOff>0</xdr:rowOff>
    </xdr:from>
    <xdr:to>
      <xdr:col>21</xdr:col>
      <xdr:colOff>0</xdr:colOff>
      <xdr:row>62</xdr:row>
      <xdr:rowOff>0</xdr:rowOff>
    </xdr:to>
    <xdr:sp macro="" textlink="">
      <xdr:nvSpPr>
        <xdr:cNvPr id="16057" name="Line 5">
          <a:extLst>
            <a:ext uri="{FF2B5EF4-FFF2-40B4-BE49-F238E27FC236}">
              <a16:creationId xmlns:a16="http://schemas.microsoft.com/office/drawing/2014/main" id="{00000000-0008-0000-0300-0000B93E0000}"/>
            </a:ext>
          </a:extLst>
        </xdr:cNvPr>
        <xdr:cNvSpPr>
          <a:spLocks noChangeShapeType="1"/>
        </xdr:cNvSpPr>
      </xdr:nvSpPr>
      <xdr:spPr bwMode="auto">
        <a:xfrm>
          <a:off x="5000625" y="16525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61</xdr:row>
      <xdr:rowOff>0</xdr:rowOff>
    </xdr:from>
    <xdr:to>
      <xdr:col>5</xdr:col>
      <xdr:colOff>0</xdr:colOff>
      <xdr:row>62</xdr:row>
      <xdr:rowOff>0</xdr:rowOff>
    </xdr:to>
    <xdr:sp macro="" textlink="">
      <xdr:nvSpPr>
        <xdr:cNvPr id="16058" name="Line 6">
          <a:extLst>
            <a:ext uri="{FF2B5EF4-FFF2-40B4-BE49-F238E27FC236}">
              <a16:creationId xmlns:a16="http://schemas.microsoft.com/office/drawing/2014/main" id="{00000000-0008-0000-0300-0000BA3E0000}"/>
            </a:ext>
          </a:extLst>
        </xdr:cNvPr>
        <xdr:cNvSpPr>
          <a:spLocks noChangeShapeType="1"/>
        </xdr:cNvSpPr>
      </xdr:nvSpPr>
      <xdr:spPr bwMode="auto">
        <a:xfrm>
          <a:off x="1190625" y="16525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67</xdr:row>
      <xdr:rowOff>0</xdr:rowOff>
    </xdr:from>
    <xdr:to>
      <xdr:col>5</xdr:col>
      <xdr:colOff>0</xdr:colOff>
      <xdr:row>68</xdr:row>
      <xdr:rowOff>0</xdr:rowOff>
    </xdr:to>
    <xdr:sp macro="" textlink="">
      <xdr:nvSpPr>
        <xdr:cNvPr id="16059" name="Line 7">
          <a:extLst>
            <a:ext uri="{FF2B5EF4-FFF2-40B4-BE49-F238E27FC236}">
              <a16:creationId xmlns:a16="http://schemas.microsoft.com/office/drawing/2014/main" id="{00000000-0008-0000-0300-0000BB3E0000}"/>
            </a:ext>
          </a:extLst>
        </xdr:cNvPr>
        <xdr:cNvSpPr>
          <a:spLocks noChangeShapeType="1"/>
        </xdr:cNvSpPr>
      </xdr:nvSpPr>
      <xdr:spPr bwMode="auto">
        <a:xfrm>
          <a:off x="1190625" y="17668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66</xdr:row>
      <xdr:rowOff>0</xdr:rowOff>
    </xdr:from>
    <xdr:to>
      <xdr:col>12</xdr:col>
      <xdr:colOff>0</xdr:colOff>
      <xdr:row>68</xdr:row>
      <xdr:rowOff>0</xdr:rowOff>
    </xdr:to>
    <xdr:sp macro="" textlink="">
      <xdr:nvSpPr>
        <xdr:cNvPr id="16060" name="Line 8">
          <a:extLst>
            <a:ext uri="{FF2B5EF4-FFF2-40B4-BE49-F238E27FC236}">
              <a16:creationId xmlns:a16="http://schemas.microsoft.com/office/drawing/2014/main" id="{00000000-0008-0000-0300-0000BC3E0000}"/>
            </a:ext>
          </a:extLst>
        </xdr:cNvPr>
        <xdr:cNvSpPr>
          <a:spLocks noChangeShapeType="1"/>
        </xdr:cNvSpPr>
      </xdr:nvSpPr>
      <xdr:spPr bwMode="auto">
        <a:xfrm>
          <a:off x="2857500" y="17478375"/>
          <a:ext cx="0" cy="38100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73</xdr:row>
      <xdr:rowOff>0</xdr:rowOff>
    </xdr:from>
    <xdr:to>
      <xdr:col>5</xdr:col>
      <xdr:colOff>0</xdr:colOff>
      <xdr:row>74</xdr:row>
      <xdr:rowOff>0</xdr:rowOff>
    </xdr:to>
    <xdr:sp macro="" textlink="">
      <xdr:nvSpPr>
        <xdr:cNvPr id="16061" name="Line 9">
          <a:extLst>
            <a:ext uri="{FF2B5EF4-FFF2-40B4-BE49-F238E27FC236}">
              <a16:creationId xmlns:a16="http://schemas.microsoft.com/office/drawing/2014/main" id="{00000000-0008-0000-0300-0000BD3E0000}"/>
            </a:ext>
          </a:extLst>
        </xdr:cNvPr>
        <xdr:cNvSpPr>
          <a:spLocks noChangeShapeType="1"/>
        </xdr:cNvSpPr>
      </xdr:nvSpPr>
      <xdr:spPr bwMode="auto">
        <a:xfrm>
          <a:off x="1190625" y="18811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79</xdr:row>
      <xdr:rowOff>0</xdr:rowOff>
    </xdr:from>
    <xdr:to>
      <xdr:col>13</xdr:col>
      <xdr:colOff>0</xdr:colOff>
      <xdr:row>80</xdr:row>
      <xdr:rowOff>0</xdr:rowOff>
    </xdr:to>
    <xdr:sp macro="" textlink="">
      <xdr:nvSpPr>
        <xdr:cNvPr id="16062" name="Line 10">
          <a:extLst>
            <a:ext uri="{FF2B5EF4-FFF2-40B4-BE49-F238E27FC236}">
              <a16:creationId xmlns:a16="http://schemas.microsoft.com/office/drawing/2014/main" id="{00000000-0008-0000-0300-0000BE3E0000}"/>
            </a:ext>
          </a:extLst>
        </xdr:cNvPr>
        <xdr:cNvSpPr>
          <a:spLocks noChangeShapeType="1"/>
        </xdr:cNvSpPr>
      </xdr:nvSpPr>
      <xdr:spPr bwMode="auto">
        <a:xfrm>
          <a:off x="3095625" y="19764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79</xdr:row>
      <xdr:rowOff>0</xdr:rowOff>
    </xdr:from>
    <xdr:to>
      <xdr:col>21</xdr:col>
      <xdr:colOff>0</xdr:colOff>
      <xdr:row>80</xdr:row>
      <xdr:rowOff>0</xdr:rowOff>
    </xdr:to>
    <xdr:sp macro="" textlink="">
      <xdr:nvSpPr>
        <xdr:cNvPr id="16063" name="Line 11">
          <a:extLst>
            <a:ext uri="{FF2B5EF4-FFF2-40B4-BE49-F238E27FC236}">
              <a16:creationId xmlns:a16="http://schemas.microsoft.com/office/drawing/2014/main" id="{00000000-0008-0000-0300-0000BF3E0000}"/>
            </a:ext>
          </a:extLst>
        </xdr:cNvPr>
        <xdr:cNvSpPr>
          <a:spLocks noChangeShapeType="1"/>
        </xdr:cNvSpPr>
      </xdr:nvSpPr>
      <xdr:spPr bwMode="auto">
        <a:xfrm>
          <a:off x="5000625" y="19764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83</xdr:row>
      <xdr:rowOff>0</xdr:rowOff>
    </xdr:from>
    <xdr:to>
      <xdr:col>5</xdr:col>
      <xdr:colOff>0</xdr:colOff>
      <xdr:row>85</xdr:row>
      <xdr:rowOff>0</xdr:rowOff>
    </xdr:to>
    <xdr:sp macro="" textlink="">
      <xdr:nvSpPr>
        <xdr:cNvPr id="16064" name="Line 12">
          <a:extLst>
            <a:ext uri="{FF2B5EF4-FFF2-40B4-BE49-F238E27FC236}">
              <a16:creationId xmlns:a16="http://schemas.microsoft.com/office/drawing/2014/main" id="{00000000-0008-0000-0300-0000C03E0000}"/>
            </a:ext>
          </a:extLst>
        </xdr:cNvPr>
        <xdr:cNvSpPr>
          <a:spLocks noChangeShapeType="1"/>
        </xdr:cNvSpPr>
      </xdr:nvSpPr>
      <xdr:spPr bwMode="auto">
        <a:xfrm>
          <a:off x="1190625" y="20526375"/>
          <a:ext cx="0" cy="3810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90</xdr:row>
      <xdr:rowOff>0</xdr:rowOff>
    </xdr:from>
    <xdr:to>
      <xdr:col>5</xdr:col>
      <xdr:colOff>0</xdr:colOff>
      <xdr:row>91</xdr:row>
      <xdr:rowOff>0</xdr:rowOff>
    </xdr:to>
    <xdr:sp macro="" textlink="">
      <xdr:nvSpPr>
        <xdr:cNvPr id="16065" name="Line 13">
          <a:extLst>
            <a:ext uri="{FF2B5EF4-FFF2-40B4-BE49-F238E27FC236}">
              <a16:creationId xmlns:a16="http://schemas.microsoft.com/office/drawing/2014/main" id="{00000000-0008-0000-0300-0000C13E0000}"/>
            </a:ext>
          </a:extLst>
        </xdr:cNvPr>
        <xdr:cNvSpPr>
          <a:spLocks noChangeShapeType="1"/>
        </xdr:cNvSpPr>
      </xdr:nvSpPr>
      <xdr:spPr bwMode="auto">
        <a:xfrm>
          <a:off x="1190625" y="21859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85</xdr:row>
      <xdr:rowOff>9525</xdr:rowOff>
    </xdr:from>
    <xdr:to>
      <xdr:col>10</xdr:col>
      <xdr:colOff>0</xdr:colOff>
      <xdr:row>85</xdr:row>
      <xdr:rowOff>9525</xdr:rowOff>
    </xdr:to>
    <xdr:sp macro="" textlink="">
      <xdr:nvSpPr>
        <xdr:cNvPr id="16066" name="Line 15">
          <a:extLst>
            <a:ext uri="{FF2B5EF4-FFF2-40B4-BE49-F238E27FC236}">
              <a16:creationId xmlns:a16="http://schemas.microsoft.com/office/drawing/2014/main" id="{00000000-0008-0000-0300-0000C23E0000}"/>
            </a:ext>
          </a:extLst>
        </xdr:cNvPr>
        <xdr:cNvSpPr>
          <a:spLocks noChangeShapeType="1"/>
        </xdr:cNvSpPr>
      </xdr:nvSpPr>
      <xdr:spPr bwMode="auto">
        <a:xfrm>
          <a:off x="2143125" y="20916900"/>
          <a:ext cx="238125" cy="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90</xdr:row>
      <xdr:rowOff>0</xdr:rowOff>
    </xdr:from>
    <xdr:to>
      <xdr:col>13</xdr:col>
      <xdr:colOff>0</xdr:colOff>
      <xdr:row>91</xdr:row>
      <xdr:rowOff>0</xdr:rowOff>
    </xdr:to>
    <xdr:sp macro="" textlink="">
      <xdr:nvSpPr>
        <xdr:cNvPr id="16067" name="Line 18">
          <a:extLst>
            <a:ext uri="{FF2B5EF4-FFF2-40B4-BE49-F238E27FC236}">
              <a16:creationId xmlns:a16="http://schemas.microsoft.com/office/drawing/2014/main" id="{00000000-0008-0000-0300-0000C33E0000}"/>
            </a:ext>
          </a:extLst>
        </xdr:cNvPr>
        <xdr:cNvSpPr>
          <a:spLocks noChangeShapeType="1"/>
        </xdr:cNvSpPr>
      </xdr:nvSpPr>
      <xdr:spPr bwMode="auto">
        <a:xfrm>
          <a:off x="3095625" y="21859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90</xdr:row>
      <xdr:rowOff>0</xdr:rowOff>
    </xdr:from>
    <xdr:to>
      <xdr:col>21</xdr:col>
      <xdr:colOff>0</xdr:colOff>
      <xdr:row>91</xdr:row>
      <xdr:rowOff>0</xdr:rowOff>
    </xdr:to>
    <xdr:sp macro="" textlink="">
      <xdr:nvSpPr>
        <xdr:cNvPr id="16068" name="Line 19">
          <a:extLst>
            <a:ext uri="{FF2B5EF4-FFF2-40B4-BE49-F238E27FC236}">
              <a16:creationId xmlns:a16="http://schemas.microsoft.com/office/drawing/2014/main" id="{00000000-0008-0000-0300-0000C43E0000}"/>
            </a:ext>
          </a:extLst>
        </xdr:cNvPr>
        <xdr:cNvSpPr>
          <a:spLocks noChangeShapeType="1"/>
        </xdr:cNvSpPr>
      </xdr:nvSpPr>
      <xdr:spPr bwMode="auto">
        <a:xfrm>
          <a:off x="5000625" y="21859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99</xdr:row>
      <xdr:rowOff>0</xdr:rowOff>
    </xdr:from>
    <xdr:to>
      <xdr:col>5</xdr:col>
      <xdr:colOff>0</xdr:colOff>
      <xdr:row>100</xdr:row>
      <xdr:rowOff>0</xdr:rowOff>
    </xdr:to>
    <xdr:sp macro="" textlink="">
      <xdr:nvSpPr>
        <xdr:cNvPr id="16069" name="Line 20">
          <a:extLst>
            <a:ext uri="{FF2B5EF4-FFF2-40B4-BE49-F238E27FC236}">
              <a16:creationId xmlns:a16="http://schemas.microsoft.com/office/drawing/2014/main" id="{00000000-0008-0000-0300-0000C53E0000}"/>
            </a:ext>
          </a:extLst>
        </xdr:cNvPr>
        <xdr:cNvSpPr>
          <a:spLocks noChangeShapeType="1"/>
        </xdr:cNvSpPr>
      </xdr:nvSpPr>
      <xdr:spPr bwMode="auto">
        <a:xfrm>
          <a:off x="1190625" y="23574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0</xdr:colOff>
      <xdr:row>105</xdr:row>
      <xdr:rowOff>0</xdr:rowOff>
    </xdr:from>
    <xdr:to>
      <xdr:col>5</xdr:col>
      <xdr:colOff>0</xdr:colOff>
      <xdr:row>106</xdr:row>
      <xdr:rowOff>0</xdr:rowOff>
    </xdr:to>
    <xdr:sp macro="" textlink="">
      <xdr:nvSpPr>
        <xdr:cNvPr id="16070" name="Line 22">
          <a:extLst>
            <a:ext uri="{FF2B5EF4-FFF2-40B4-BE49-F238E27FC236}">
              <a16:creationId xmlns:a16="http://schemas.microsoft.com/office/drawing/2014/main" id="{00000000-0008-0000-0300-0000C63E0000}"/>
            </a:ext>
          </a:extLst>
        </xdr:cNvPr>
        <xdr:cNvSpPr>
          <a:spLocks noChangeShapeType="1"/>
        </xdr:cNvSpPr>
      </xdr:nvSpPr>
      <xdr:spPr bwMode="auto">
        <a:xfrm>
          <a:off x="1190625" y="24717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0</xdr:colOff>
      <xdr:row>98</xdr:row>
      <xdr:rowOff>0</xdr:rowOff>
    </xdr:from>
    <xdr:to>
      <xdr:col>12</xdr:col>
      <xdr:colOff>0</xdr:colOff>
      <xdr:row>100</xdr:row>
      <xdr:rowOff>0</xdr:rowOff>
    </xdr:to>
    <xdr:sp macro="" textlink="">
      <xdr:nvSpPr>
        <xdr:cNvPr id="16071" name="Line 23">
          <a:extLst>
            <a:ext uri="{FF2B5EF4-FFF2-40B4-BE49-F238E27FC236}">
              <a16:creationId xmlns:a16="http://schemas.microsoft.com/office/drawing/2014/main" id="{00000000-0008-0000-0300-0000C73E0000}"/>
            </a:ext>
          </a:extLst>
        </xdr:cNvPr>
        <xdr:cNvSpPr>
          <a:spLocks noChangeShapeType="1"/>
        </xdr:cNvSpPr>
      </xdr:nvSpPr>
      <xdr:spPr bwMode="auto">
        <a:xfrm>
          <a:off x="2857500" y="23383875"/>
          <a:ext cx="0" cy="381000"/>
        </a:xfrm>
        <a:prstGeom prst="line">
          <a:avLst/>
        </a:prstGeom>
        <a:noFill/>
        <a:ln w="9525">
          <a:solidFill>
            <a:srgbClr xmlns:mc="http://schemas.openxmlformats.org/markup-compatibility/2006" xmlns:a14="http://schemas.microsoft.com/office/drawing/2010/main" val="000000" mc:Ignorable="a14" a14:legacySpreadsheetColorIndex="64"/>
          </a:solidFill>
          <a:prstDash val="sysDot"/>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111</xdr:row>
      <xdr:rowOff>0</xdr:rowOff>
    </xdr:from>
    <xdr:to>
      <xdr:col>13</xdr:col>
      <xdr:colOff>0</xdr:colOff>
      <xdr:row>112</xdr:row>
      <xdr:rowOff>0</xdr:rowOff>
    </xdr:to>
    <xdr:sp macro="" textlink="">
      <xdr:nvSpPr>
        <xdr:cNvPr id="16072" name="Line 24">
          <a:extLst>
            <a:ext uri="{FF2B5EF4-FFF2-40B4-BE49-F238E27FC236}">
              <a16:creationId xmlns:a16="http://schemas.microsoft.com/office/drawing/2014/main" id="{00000000-0008-0000-0300-0000C83E0000}"/>
            </a:ext>
          </a:extLst>
        </xdr:cNvPr>
        <xdr:cNvSpPr>
          <a:spLocks noChangeShapeType="1"/>
        </xdr:cNvSpPr>
      </xdr:nvSpPr>
      <xdr:spPr bwMode="auto">
        <a:xfrm>
          <a:off x="3095625" y="25669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0</xdr:colOff>
      <xdr:row>119</xdr:row>
      <xdr:rowOff>0</xdr:rowOff>
    </xdr:from>
    <xdr:to>
      <xdr:col>13</xdr:col>
      <xdr:colOff>0</xdr:colOff>
      <xdr:row>120</xdr:row>
      <xdr:rowOff>0</xdr:rowOff>
    </xdr:to>
    <xdr:sp macro="" textlink="">
      <xdr:nvSpPr>
        <xdr:cNvPr id="16073" name="Line 25">
          <a:extLst>
            <a:ext uri="{FF2B5EF4-FFF2-40B4-BE49-F238E27FC236}">
              <a16:creationId xmlns:a16="http://schemas.microsoft.com/office/drawing/2014/main" id="{00000000-0008-0000-0300-0000C93E0000}"/>
            </a:ext>
          </a:extLst>
        </xdr:cNvPr>
        <xdr:cNvSpPr>
          <a:spLocks noChangeShapeType="1"/>
        </xdr:cNvSpPr>
      </xdr:nvSpPr>
      <xdr:spPr bwMode="auto">
        <a:xfrm>
          <a:off x="3095625" y="27003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119</xdr:row>
      <xdr:rowOff>0</xdr:rowOff>
    </xdr:from>
    <xdr:to>
      <xdr:col>21</xdr:col>
      <xdr:colOff>0</xdr:colOff>
      <xdr:row>120</xdr:row>
      <xdr:rowOff>0</xdr:rowOff>
    </xdr:to>
    <xdr:sp macro="" textlink="">
      <xdr:nvSpPr>
        <xdr:cNvPr id="16074" name="Line 26">
          <a:extLst>
            <a:ext uri="{FF2B5EF4-FFF2-40B4-BE49-F238E27FC236}">
              <a16:creationId xmlns:a16="http://schemas.microsoft.com/office/drawing/2014/main" id="{00000000-0008-0000-0300-0000CA3E0000}"/>
            </a:ext>
          </a:extLst>
        </xdr:cNvPr>
        <xdr:cNvSpPr>
          <a:spLocks noChangeShapeType="1"/>
        </xdr:cNvSpPr>
      </xdr:nvSpPr>
      <xdr:spPr bwMode="auto">
        <a:xfrm>
          <a:off x="5000625" y="270033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0</xdr:colOff>
      <xdr:row>111</xdr:row>
      <xdr:rowOff>0</xdr:rowOff>
    </xdr:from>
    <xdr:to>
      <xdr:col>21</xdr:col>
      <xdr:colOff>0</xdr:colOff>
      <xdr:row>112</xdr:row>
      <xdr:rowOff>0</xdr:rowOff>
    </xdr:to>
    <xdr:sp macro="" textlink="">
      <xdr:nvSpPr>
        <xdr:cNvPr id="16075" name="Line 27">
          <a:extLst>
            <a:ext uri="{FF2B5EF4-FFF2-40B4-BE49-F238E27FC236}">
              <a16:creationId xmlns:a16="http://schemas.microsoft.com/office/drawing/2014/main" id="{00000000-0008-0000-0300-0000CB3E0000}"/>
            </a:ext>
          </a:extLst>
        </xdr:cNvPr>
        <xdr:cNvSpPr>
          <a:spLocks noChangeShapeType="1"/>
        </xdr:cNvSpPr>
      </xdr:nvSpPr>
      <xdr:spPr bwMode="auto">
        <a:xfrm>
          <a:off x="5000625" y="25669875"/>
          <a:ext cx="0" cy="190500"/>
        </a:xfrm>
        <a:prstGeom prst="line">
          <a:avLst/>
        </a:prstGeom>
        <a:noFill/>
        <a:ln w="9525">
          <a:solidFill>
            <a:srgbClr xmlns:mc="http://schemas.openxmlformats.org/markup-compatibility/2006" xmlns:a14="http://schemas.microsoft.com/office/drawing/2010/main" val="000000" mc:Ignorable="a14" a14:legacySpreadsheetColorIndex="64"/>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219075</xdr:colOff>
      <xdr:row>58</xdr:row>
      <xdr:rowOff>133350</xdr:rowOff>
    </xdr:from>
    <xdr:to>
      <xdr:col>24</xdr:col>
      <xdr:colOff>161925</xdr:colOff>
      <xdr:row>64</xdr:row>
      <xdr:rowOff>57150</xdr:rowOff>
    </xdr:to>
    <xdr:sp macro="" textlink="">
      <xdr:nvSpPr>
        <xdr:cNvPr id="16076" name="AutoShape 32">
          <a:extLst>
            <a:ext uri="{FF2B5EF4-FFF2-40B4-BE49-F238E27FC236}">
              <a16:creationId xmlns:a16="http://schemas.microsoft.com/office/drawing/2014/main" id="{00000000-0008-0000-0300-0000CC3E0000}"/>
            </a:ext>
          </a:extLst>
        </xdr:cNvPr>
        <xdr:cNvSpPr>
          <a:spLocks noChangeArrowheads="1"/>
        </xdr:cNvSpPr>
      </xdr:nvSpPr>
      <xdr:spPr bwMode="auto">
        <a:xfrm>
          <a:off x="4029075" y="16087725"/>
          <a:ext cx="1847850" cy="1066800"/>
        </a:xfrm>
        <a:prstGeom prst="bracketPair">
          <a:avLst>
            <a:gd name="adj" fmla="val 5495"/>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228600</xdr:colOff>
      <xdr:row>76</xdr:row>
      <xdr:rowOff>28575</xdr:rowOff>
    </xdr:from>
    <xdr:to>
      <xdr:col>24</xdr:col>
      <xdr:colOff>171450</xdr:colOff>
      <xdr:row>82</xdr:row>
      <xdr:rowOff>47625</xdr:rowOff>
    </xdr:to>
    <xdr:sp macro="" textlink="">
      <xdr:nvSpPr>
        <xdr:cNvPr id="16077" name="AutoShape 33">
          <a:extLst>
            <a:ext uri="{FF2B5EF4-FFF2-40B4-BE49-F238E27FC236}">
              <a16:creationId xmlns:a16="http://schemas.microsoft.com/office/drawing/2014/main" id="{00000000-0008-0000-0300-0000CD3E0000}"/>
            </a:ext>
          </a:extLst>
        </xdr:cNvPr>
        <xdr:cNvSpPr>
          <a:spLocks noChangeArrowheads="1"/>
        </xdr:cNvSpPr>
      </xdr:nvSpPr>
      <xdr:spPr bwMode="auto">
        <a:xfrm>
          <a:off x="4038600" y="19316700"/>
          <a:ext cx="1847850" cy="1066800"/>
        </a:xfrm>
        <a:prstGeom prst="bracketPair">
          <a:avLst>
            <a:gd name="adj" fmla="val 5495"/>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228600</xdr:colOff>
      <xdr:row>87</xdr:row>
      <xdr:rowOff>123825</xdr:rowOff>
    </xdr:from>
    <xdr:to>
      <xdr:col>24</xdr:col>
      <xdr:colOff>171450</xdr:colOff>
      <xdr:row>93</xdr:row>
      <xdr:rowOff>47625</xdr:rowOff>
    </xdr:to>
    <xdr:sp macro="" textlink="">
      <xdr:nvSpPr>
        <xdr:cNvPr id="16078" name="AutoShape 34">
          <a:extLst>
            <a:ext uri="{FF2B5EF4-FFF2-40B4-BE49-F238E27FC236}">
              <a16:creationId xmlns:a16="http://schemas.microsoft.com/office/drawing/2014/main" id="{00000000-0008-0000-0300-0000CE3E0000}"/>
            </a:ext>
          </a:extLst>
        </xdr:cNvPr>
        <xdr:cNvSpPr>
          <a:spLocks noChangeArrowheads="1"/>
        </xdr:cNvSpPr>
      </xdr:nvSpPr>
      <xdr:spPr bwMode="auto">
        <a:xfrm>
          <a:off x="4038600" y="21412200"/>
          <a:ext cx="1847850" cy="1066800"/>
        </a:xfrm>
        <a:prstGeom prst="bracketPair">
          <a:avLst>
            <a:gd name="adj" fmla="val 5495"/>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228600</xdr:colOff>
      <xdr:row>108</xdr:row>
      <xdr:rowOff>38100</xdr:rowOff>
    </xdr:from>
    <xdr:to>
      <xdr:col>24</xdr:col>
      <xdr:colOff>171450</xdr:colOff>
      <xdr:row>114</xdr:row>
      <xdr:rowOff>85725</xdr:rowOff>
    </xdr:to>
    <xdr:sp macro="" textlink="">
      <xdr:nvSpPr>
        <xdr:cNvPr id="16079" name="AutoShape 35">
          <a:extLst>
            <a:ext uri="{FF2B5EF4-FFF2-40B4-BE49-F238E27FC236}">
              <a16:creationId xmlns:a16="http://schemas.microsoft.com/office/drawing/2014/main" id="{00000000-0008-0000-0300-0000CF3E0000}"/>
            </a:ext>
          </a:extLst>
        </xdr:cNvPr>
        <xdr:cNvSpPr>
          <a:spLocks noChangeArrowheads="1"/>
        </xdr:cNvSpPr>
      </xdr:nvSpPr>
      <xdr:spPr bwMode="auto">
        <a:xfrm>
          <a:off x="4038600" y="25231725"/>
          <a:ext cx="1847850" cy="1095375"/>
        </a:xfrm>
        <a:prstGeom prst="bracketPair">
          <a:avLst>
            <a:gd name="adj" fmla="val 5495"/>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16</xdr:col>
      <xdr:colOff>228600</xdr:colOff>
      <xdr:row>116</xdr:row>
      <xdr:rowOff>28575</xdr:rowOff>
    </xdr:from>
    <xdr:to>
      <xdr:col>24</xdr:col>
      <xdr:colOff>171450</xdr:colOff>
      <xdr:row>122</xdr:row>
      <xdr:rowOff>76200</xdr:rowOff>
    </xdr:to>
    <xdr:sp macro="" textlink="">
      <xdr:nvSpPr>
        <xdr:cNvPr id="16080" name="AutoShape 36">
          <a:extLst>
            <a:ext uri="{FF2B5EF4-FFF2-40B4-BE49-F238E27FC236}">
              <a16:creationId xmlns:a16="http://schemas.microsoft.com/office/drawing/2014/main" id="{00000000-0008-0000-0300-0000D03E0000}"/>
            </a:ext>
          </a:extLst>
        </xdr:cNvPr>
        <xdr:cNvSpPr>
          <a:spLocks noChangeArrowheads="1"/>
        </xdr:cNvSpPr>
      </xdr:nvSpPr>
      <xdr:spPr bwMode="auto">
        <a:xfrm>
          <a:off x="4038600" y="26555700"/>
          <a:ext cx="1847850" cy="1095375"/>
        </a:xfrm>
        <a:prstGeom prst="bracketPair">
          <a:avLst>
            <a:gd name="adj" fmla="val 5495"/>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chemeClr val="bg1"/>
        </a:solidFill>
        <a:ln w="6350">
          <a:solidFill>
            <a:schemeClr val="tx1"/>
          </a:solidFill>
        </a:ln>
      </a:spPr>
      <a:bodyPr vertOverflow="clip" horzOverflow="clip" rtlCol="0" anchor="t"/>
      <a:lstStyle>
        <a:defPPr>
          <a:defRPr/>
        </a:defPPr>
      </a:lstStyle>
      <a:style>
        <a:lnRef idx="2">
          <a:schemeClr val="accent1">
            <a:shade val="50000"/>
          </a:schemeClr>
        </a:lnRef>
        <a:fillRef idx="1">
          <a:schemeClr val="accent1"/>
        </a:fillRef>
        <a:effectRef idx="0">
          <a:schemeClr val="accent1"/>
        </a:effectRef>
        <a:fontRef idx="minor">
          <a:schemeClr val="lt1"/>
        </a:fontRef>
      </a: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3.pref.iwate.jp/webdb/view/outside/s14Tokei/bnyaBtKekka.html?c=B0303&amp;r=I015&amp;searchJoken=B03%3AB0303%3AI015" TargetMode="External"/><Relationship Id="rId2" Type="http://schemas.openxmlformats.org/officeDocument/2006/relationships/hyperlink" Target="http://www3.pref.iwate.jp/webdb/view/outside/s14Tokei/bnyaBtKekka.html?c=B0303&amp;r=I015&amp;searchJoken=B03%3AB0303%3AI015" TargetMode="External"/><Relationship Id="rId1" Type="http://schemas.openxmlformats.org/officeDocument/2006/relationships/hyperlink" Target="http://www.stat.go.jp/data/kakei/index.ht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76"/>
  <sheetViews>
    <sheetView showGridLines="0" zoomScaleNormal="100" workbookViewId="0">
      <selection sqref="A1:Z1"/>
    </sheetView>
  </sheetViews>
  <sheetFormatPr baseColWidth="10" defaultColWidth="3.6640625" defaultRowHeight="18.75" customHeight="1"/>
  <cols>
    <col min="1" max="25" width="3.6640625" style="66" customWidth="1"/>
    <col min="26" max="26" width="3.1640625" style="66" customWidth="1"/>
    <col min="27" max="16384" width="3.6640625" style="66"/>
  </cols>
  <sheetData>
    <row r="1" spans="1:26" ht="19">
      <c r="A1" s="395" t="s">
        <v>809</v>
      </c>
      <c r="B1" s="395"/>
      <c r="C1" s="395"/>
      <c r="D1" s="395"/>
      <c r="E1" s="395"/>
      <c r="F1" s="395"/>
      <c r="G1" s="395"/>
      <c r="H1" s="395"/>
      <c r="I1" s="395"/>
      <c r="J1" s="395"/>
      <c r="K1" s="395"/>
      <c r="L1" s="395"/>
      <c r="M1" s="395"/>
      <c r="N1" s="395"/>
      <c r="O1" s="395"/>
      <c r="P1" s="395"/>
      <c r="Q1" s="395"/>
      <c r="R1" s="395"/>
      <c r="S1" s="395"/>
      <c r="T1" s="395"/>
      <c r="U1" s="395"/>
      <c r="V1" s="395"/>
      <c r="W1" s="395"/>
      <c r="X1" s="395"/>
      <c r="Y1" s="395"/>
      <c r="Z1" s="395"/>
    </row>
    <row r="2" spans="1:26" ht="19">
      <c r="A2" s="395" t="s">
        <v>317</v>
      </c>
      <c r="B2" s="395"/>
      <c r="C2" s="395"/>
      <c r="D2" s="395"/>
      <c r="E2" s="395"/>
      <c r="F2" s="395"/>
      <c r="G2" s="395"/>
      <c r="H2" s="395"/>
      <c r="I2" s="395"/>
      <c r="J2" s="395"/>
      <c r="K2" s="395"/>
      <c r="L2" s="395"/>
      <c r="M2" s="395"/>
      <c r="N2" s="395"/>
      <c r="O2" s="395"/>
      <c r="P2" s="395"/>
      <c r="Q2" s="395"/>
      <c r="R2" s="395"/>
      <c r="S2" s="395"/>
      <c r="T2" s="395"/>
      <c r="U2" s="395"/>
      <c r="V2" s="395"/>
      <c r="W2" s="395"/>
      <c r="X2" s="395"/>
      <c r="Y2" s="395"/>
      <c r="Z2" s="395"/>
    </row>
    <row r="4" spans="1:26" ht="18.75" customHeight="1">
      <c r="A4" s="2" t="s">
        <v>190</v>
      </c>
    </row>
    <row r="5" spans="1:26" ht="18.75" customHeight="1">
      <c r="B5" s="66" t="s">
        <v>269</v>
      </c>
    </row>
    <row r="6" spans="1:26" ht="18.75" customHeight="1">
      <c r="B6" s="66" t="s">
        <v>270</v>
      </c>
    </row>
    <row r="7" spans="1:26" ht="18.75" customHeight="1">
      <c r="B7" s="66" t="s">
        <v>271</v>
      </c>
    </row>
    <row r="8" spans="1:26" ht="18.75" customHeight="1">
      <c r="B8" s="66" t="s">
        <v>272</v>
      </c>
    </row>
    <row r="9" spans="1:26" ht="18.75" customHeight="1">
      <c r="B9" s="66" t="s">
        <v>273</v>
      </c>
    </row>
    <row r="10" spans="1:26" ht="18.75" customHeight="1">
      <c r="B10" s="66" t="s">
        <v>810</v>
      </c>
    </row>
    <row r="11" spans="1:26" ht="18.75" customHeight="1">
      <c r="B11" s="66" t="s">
        <v>300</v>
      </c>
    </row>
    <row r="13" spans="1:26" ht="18.75" customHeight="1">
      <c r="A13" s="2" t="s">
        <v>253</v>
      </c>
    </row>
    <row r="14" spans="1:26" ht="18.75" customHeight="1">
      <c r="B14" s="66" t="s">
        <v>261</v>
      </c>
    </row>
    <row r="15" spans="1:26" ht="18.75" customHeight="1">
      <c r="B15" s="66" t="s">
        <v>262</v>
      </c>
    </row>
    <row r="17" spans="1:4" ht="18.75" customHeight="1">
      <c r="A17" s="2" t="s">
        <v>191</v>
      </c>
    </row>
    <row r="18" spans="1:4" ht="18.75" customHeight="1">
      <c r="B18" s="66" t="s">
        <v>192</v>
      </c>
    </row>
    <row r="19" spans="1:4" ht="18.75" customHeight="1">
      <c r="B19" s="66" t="s">
        <v>193</v>
      </c>
    </row>
    <row r="21" spans="1:4" ht="18.75" customHeight="1">
      <c r="B21" s="62" t="s">
        <v>194</v>
      </c>
    </row>
    <row r="23" spans="1:4" ht="18.75" customHeight="1">
      <c r="C23" s="66" t="s">
        <v>811</v>
      </c>
    </row>
    <row r="24" spans="1:4" ht="18.75" customHeight="1">
      <c r="C24" s="66" t="s">
        <v>195</v>
      </c>
    </row>
    <row r="25" spans="1:4" ht="18.75" customHeight="1">
      <c r="C25" s="66" t="s">
        <v>196</v>
      </c>
    </row>
    <row r="26" spans="1:4" ht="18.75" customHeight="1">
      <c r="C26" s="197"/>
      <c r="D26" s="197"/>
    </row>
    <row r="27" spans="1:4" ht="18.75" customHeight="1">
      <c r="C27" s="66" t="s">
        <v>197</v>
      </c>
    </row>
    <row r="28" spans="1:4" ht="18.75" customHeight="1">
      <c r="C28" s="66" t="s">
        <v>198</v>
      </c>
    </row>
    <row r="30" spans="1:4" ht="18.75" customHeight="1">
      <c r="C30" s="66" t="s">
        <v>199</v>
      </c>
    </row>
    <row r="31" spans="1:4" ht="18.75" customHeight="1">
      <c r="C31" s="66" t="s">
        <v>200</v>
      </c>
    </row>
    <row r="33" spans="2:3" ht="18.75" customHeight="1">
      <c r="C33" s="66" t="s">
        <v>201</v>
      </c>
    </row>
    <row r="34" spans="2:3" ht="18.75" customHeight="1">
      <c r="C34" s="66" t="s">
        <v>202</v>
      </c>
    </row>
    <row r="36" spans="2:3" ht="18.75" customHeight="1">
      <c r="C36" s="66" t="s">
        <v>203</v>
      </c>
    </row>
    <row r="37" spans="2:3" ht="18.75" customHeight="1">
      <c r="C37" s="66" t="s">
        <v>204</v>
      </c>
    </row>
    <row r="39" spans="2:3" ht="18.75" customHeight="1">
      <c r="C39" s="66" t="s">
        <v>205</v>
      </c>
    </row>
    <row r="40" spans="2:3" ht="18.75" customHeight="1">
      <c r="C40" s="66" t="s">
        <v>206</v>
      </c>
    </row>
    <row r="44" spans="2:3" ht="18.75" customHeight="1">
      <c r="B44" s="62" t="s">
        <v>207</v>
      </c>
    </row>
    <row r="46" spans="2:3" ht="18.75" customHeight="1">
      <c r="C46" s="66" t="s">
        <v>812</v>
      </c>
    </row>
    <row r="48" spans="2:3" ht="18.75" customHeight="1">
      <c r="C48" s="66" t="s">
        <v>208</v>
      </c>
    </row>
    <row r="49" spans="1:24" ht="18.75" customHeight="1">
      <c r="C49" s="66" t="s">
        <v>209</v>
      </c>
    </row>
    <row r="51" spans="1:24" ht="18.75" customHeight="1">
      <c r="B51" s="379" t="s">
        <v>267</v>
      </c>
    </row>
    <row r="53" spans="1:24" ht="18.75" customHeight="1">
      <c r="A53" s="2" t="s">
        <v>210</v>
      </c>
    </row>
    <row r="54" spans="1:24" ht="18.75" customHeight="1">
      <c r="B54" s="66" t="s">
        <v>254</v>
      </c>
    </row>
    <row r="56" spans="1:24" ht="18.75" customHeight="1">
      <c r="C56" s="66" t="s">
        <v>816</v>
      </c>
    </row>
    <row r="57" spans="1:24" ht="18.75" customHeight="1">
      <c r="C57" s="393" t="s">
        <v>211</v>
      </c>
      <c r="D57" s="393"/>
      <c r="E57" s="393"/>
      <c r="F57" s="393"/>
      <c r="G57" s="393"/>
      <c r="H57" s="393"/>
      <c r="I57" s="393"/>
      <c r="J57" s="393"/>
      <c r="K57" s="393"/>
      <c r="L57" s="393"/>
      <c r="M57" s="393"/>
      <c r="N57" s="393"/>
      <c r="O57" s="393"/>
      <c r="P57" s="393"/>
      <c r="Q57" s="393"/>
      <c r="R57" s="393"/>
      <c r="S57" s="393"/>
      <c r="T57" s="393"/>
      <c r="U57" s="393"/>
      <c r="V57" s="393"/>
      <c r="W57" s="393"/>
      <c r="X57" s="393"/>
    </row>
    <row r="58" spans="1:24" ht="18.75" customHeight="1">
      <c r="C58" s="393"/>
      <c r="D58" s="393"/>
      <c r="E58" s="393"/>
      <c r="F58" s="393"/>
      <c r="G58" s="393"/>
      <c r="H58" s="393"/>
      <c r="I58" s="393"/>
      <c r="J58" s="393"/>
      <c r="K58" s="393"/>
      <c r="L58" s="393"/>
      <c r="M58" s="393"/>
      <c r="N58" s="393"/>
      <c r="O58" s="393"/>
      <c r="P58" s="393"/>
      <c r="Q58" s="393"/>
      <c r="R58" s="393"/>
      <c r="S58" s="393"/>
      <c r="T58" s="393"/>
      <c r="U58" s="393"/>
      <c r="V58" s="393"/>
      <c r="W58" s="393"/>
      <c r="X58" s="393"/>
    </row>
    <row r="60" spans="1:24" ht="18.75" customHeight="1">
      <c r="C60" s="66" t="s">
        <v>817</v>
      </c>
    </row>
    <row r="61" spans="1:24" ht="18.75" customHeight="1">
      <c r="C61" s="393" t="s">
        <v>211</v>
      </c>
      <c r="D61" s="393"/>
      <c r="E61" s="393"/>
      <c r="F61" s="393"/>
      <c r="G61" s="393"/>
      <c r="H61" s="393"/>
      <c r="I61" s="393"/>
      <c r="J61" s="393"/>
      <c r="K61" s="393"/>
      <c r="L61" s="393"/>
      <c r="M61" s="393"/>
      <c r="N61" s="393"/>
      <c r="O61" s="393"/>
      <c r="P61" s="393"/>
      <c r="Q61" s="393"/>
      <c r="R61" s="393"/>
      <c r="S61" s="393"/>
      <c r="T61" s="393"/>
      <c r="U61" s="393"/>
      <c r="V61" s="393"/>
      <c r="W61" s="393"/>
      <c r="X61" s="393"/>
    </row>
    <row r="62" spans="1:24" ht="18.75" customHeight="1">
      <c r="C62" s="393"/>
      <c r="D62" s="393"/>
      <c r="E62" s="393"/>
      <c r="F62" s="393"/>
      <c r="G62" s="393"/>
      <c r="H62" s="393"/>
      <c r="I62" s="393"/>
      <c r="J62" s="393"/>
      <c r="K62" s="393"/>
      <c r="L62" s="393"/>
      <c r="M62" s="393"/>
      <c r="N62" s="393"/>
      <c r="O62" s="393"/>
      <c r="P62" s="393"/>
      <c r="Q62" s="393"/>
      <c r="R62" s="393"/>
      <c r="S62" s="393"/>
      <c r="T62" s="393"/>
      <c r="U62" s="393"/>
      <c r="V62" s="393"/>
      <c r="W62" s="393"/>
      <c r="X62" s="393"/>
    </row>
    <row r="64" spans="1:24" ht="18.75" customHeight="1">
      <c r="C64" s="66" t="s">
        <v>212</v>
      </c>
    </row>
    <row r="65" spans="1:24" ht="18.75" customHeight="1">
      <c r="C65" s="394" t="s">
        <v>213</v>
      </c>
      <c r="D65" s="394"/>
      <c r="E65" s="394"/>
      <c r="F65" s="394"/>
      <c r="G65" s="394"/>
      <c r="H65" s="394"/>
      <c r="I65" s="394"/>
      <c r="J65" s="394"/>
      <c r="K65" s="394"/>
      <c r="L65" s="394"/>
      <c r="M65" s="394"/>
      <c r="N65" s="394"/>
      <c r="O65" s="394"/>
      <c r="P65" s="394"/>
      <c r="Q65" s="394"/>
      <c r="R65" s="394"/>
      <c r="S65" s="394"/>
      <c r="T65" s="394"/>
      <c r="U65" s="394"/>
      <c r="V65" s="394"/>
      <c r="W65" s="394"/>
      <c r="X65" s="394"/>
    </row>
    <row r="67" spans="1:24" ht="18.75" customHeight="1">
      <c r="A67" s="2" t="s">
        <v>214</v>
      </c>
    </row>
    <row r="68" spans="1:24" ht="18.75" customHeight="1">
      <c r="B68" s="66" t="s">
        <v>451</v>
      </c>
    </row>
    <row r="69" spans="1:24" ht="18.75" customHeight="1" thickBot="1"/>
    <row r="70" spans="1:24" ht="18.75" customHeight="1" thickTop="1">
      <c r="F70" s="81"/>
      <c r="G70" s="82"/>
      <c r="H70" s="82"/>
      <c r="I70" s="82"/>
      <c r="J70" s="82"/>
      <c r="K70" s="82"/>
      <c r="L70" s="82"/>
      <c r="M70" s="82"/>
      <c r="N70" s="82"/>
      <c r="O70" s="82"/>
      <c r="P70" s="82"/>
      <c r="Q70" s="82"/>
      <c r="R70" s="82"/>
      <c r="S70" s="82"/>
      <c r="T70" s="82"/>
      <c r="U70" s="83"/>
    </row>
    <row r="71" spans="1:24" ht="18.75" customHeight="1">
      <c r="F71" s="84"/>
      <c r="G71" s="85" t="s">
        <v>827</v>
      </c>
      <c r="H71" s="85"/>
      <c r="I71" s="85"/>
      <c r="J71" s="85"/>
      <c r="K71" s="85"/>
      <c r="L71" s="85"/>
      <c r="M71" s="85"/>
      <c r="N71" s="85"/>
      <c r="O71" s="85"/>
      <c r="P71" s="85"/>
      <c r="Q71" s="85"/>
      <c r="R71" s="85"/>
      <c r="S71" s="85"/>
      <c r="T71" s="85"/>
      <c r="U71" s="86"/>
    </row>
    <row r="72" spans="1:24" ht="18.75" customHeight="1">
      <c r="F72" s="84"/>
      <c r="G72" s="85" t="s">
        <v>215</v>
      </c>
      <c r="H72" s="85"/>
      <c r="I72" s="85"/>
      <c r="J72" s="85"/>
      <c r="K72" s="85"/>
      <c r="L72" s="85"/>
      <c r="M72" s="85"/>
      <c r="N72" s="85"/>
      <c r="O72" s="85"/>
      <c r="P72" s="85"/>
      <c r="Q72" s="85"/>
      <c r="R72" s="85"/>
      <c r="S72" s="85"/>
      <c r="T72" s="85"/>
      <c r="U72" s="86"/>
    </row>
    <row r="73" spans="1:24" ht="18.75" customHeight="1">
      <c r="F73" s="84"/>
      <c r="G73" s="85" t="s">
        <v>828</v>
      </c>
      <c r="H73" s="85"/>
      <c r="I73" s="85"/>
      <c r="J73" s="85"/>
      <c r="K73" s="85"/>
      <c r="L73" s="85"/>
      <c r="M73" s="85"/>
      <c r="N73" s="85"/>
      <c r="O73" s="85"/>
      <c r="P73" s="85"/>
      <c r="Q73" s="85"/>
      <c r="R73" s="85"/>
      <c r="S73" s="85"/>
      <c r="T73" s="85"/>
      <c r="U73" s="86"/>
    </row>
    <row r="74" spans="1:24" ht="18.75" customHeight="1">
      <c r="F74" s="84"/>
      <c r="G74" s="85" t="s">
        <v>829</v>
      </c>
      <c r="H74" s="85"/>
      <c r="I74" s="85"/>
      <c r="J74" s="85"/>
      <c r="K74" s="85"/>
      <c r="L74" s="85"/>
      <c r="M74" s="85"/>
      <c r="N74" s="85"/>
      <c r="O74" s="85"/>
      <c r="P74" s="85"/>
      <c r="Q74" s="85"/>
      <c r="R74" s="85"/>
      <c r="S74" s="85"/>
      <c r="T74" s="85"/>
      <c r="U74" s="86"/>
    </row>
    <row r="75" spans="1:24" ht="18.75" customHeight="1" thickBot="1">
      <c r="F75" s="87"/>
      <c r="G75" s="88"/>
      <c r="H75" s="88"/>
      <c r="I75" s="88"/>
      <c r="J75" s="88"/>
      <c r="K75" s="88"/>
      <c r="L75" s="88"/>
      <c r="M75" s="88"/>
      <c r="N75" s="88"/>
      <c r="O75" s="88"/>
      <c r="P75" s="88"/>
      <c r="Q75" s="88"/>
      <c r="R75" s="88"/>
      <c r="S75" s="88"/>
      <c r="T75" s="88"/>
      <c r="U75" s="89"/>
    </row>
    <row r="76" spans="1:24" ht="18.75" customHeight="1" thickTop="1"/>
  </sheetData>
  <sheetProtection sheet="1" objects="1" scenarios="1"/>
  <mergeCells count="5">
    <mergeCell ref="C57:X58"/>
    <mergeCell ref="C61:X62"/>
    <mergeCell ref="C65:X65"/>
    <mergeCell ref="A1:Z1"/>
    <mergeCell ref="A2:Z2"/>
  </mergeCells>
  <phoneticPr fontId="4"/>
  <hyperlinks>
    <hyperlink ref="C65:W65" r:id="rId1" display="http://www.stat.go.jp/data/kakei/index.htm" xr:uid="{00000000-0004-0000-0000-000000000000}"/>
    <hyperlink ref="C61:W62" r:id="rId2" display="http://www3.pref.iwate.jp/webdb/view/outside/s14Tokei/bnyaBtKekka.html?c=B0303&amp;r=I015&amp;searchJoken=B03%3AB0303%3AI015" xr:uid="{00000000-0004-0000-0000-000001000000}"/>
    <hyperlink ref="C57:W58" r:id="rId3" display="http://www3.pref.iwate.jp/webdb/view/outside/s14Tokei/bnyaBtKekka.html?c=B0303&amp;r=I015&amp;searchJoken=B03%3AB0303%3AI015" xr:uid="{00000000-0004-0000-0000-000002000000}"/>
  </hyperlinks>
  <pageMargins left="0.39370078740157483" right="0.39370078740157483" top="0.59055118110236227" bottom="0.39370078740157483" header="0.51181102362204722" footer="0.31496062992125984"/>
  <pageSetup paperSize="9" orientation="portrait" r:id="rId4"/>
  <headerFooter alignWithMargins="0">
    <oddFooter>&amp;C&amp;9&amp;P&amp;R&amp;9（平成25年岩手県産業連関表経済波及効果簡易分析ツール）</oddFooter>
  </headerFooter>
  <rowBreaks count="1" manualBreakCount="1">
    <brk id="43" max="25"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153"/>
  <sheetViews>
    <sheetView zoomScaleNormal="100" zoomScaleSheetLayoutView="100" workbookViewId="0">
      <selection sqref="A1:X1"/>
    </sheetView>
  </sheetViews>
  <sheetFormatPr baseColWidth="10" defaultColWidth="3.6640625" defaultRowHeight="18.75" customHeight="1"/>
  <cols>
    <col min="1" max="23" width="3.6640625" style="66" customWidth="1"/>
    <col min="24" max="24" width="2.83203125" style="66" customWidth="1"/>
    <col min="25" max="27" width="3.6640625" style="66"/>
    <col min="28" max="28" width="3.6640625" style="66" customWidth="1"/>
    <col min="29" max="16384" width="3.6640625" style="66"/>
  </cols>
  <sheetData>
    <row r="1" spans="1:24" ht="18.75" customHeight="1">
      <c r="A1" s="395" t="s">
        <v>275</v>
      </c>
      <c r="B1" s="395"/>
      <c r="C1" s="395"/>
      <c r="D1" s="395"/>
      <c r="E1" s="395"/>
      <c r="F1" s="395"/>
      <c r="G1" s="395"/>
      <c r="H1" s="395"/>
      <c r="I1" s="395"/>
      <c r="J1" s="395"/>
      <c r="K1" s="395"/>
      <c r="L1" s="395"/>
      <c r="M1" s="395"/>
      <c r="N1" s="395"/>
      <c r="O1" s="395"/>
      <c r="P1" s="395"/>
      <c r="Q1" s="395"/>
      <c r="R1" s="395"/>
      <c r="S1" s="395"/>
      <c r="T1" s="395"/>
      <c r="U1" s="395"/>
      <c r="V1" s="395"/>
      <c r="W1" s="395"/>
      <c r="X1" s="395"/>
    </row>
    <row r="2" spans="1:24" ht="18.75" customHeight="1">
      <c r="A2" s="193"/>
      <c r="B2" s="193"/>
      <c r="C2" s="193"/>
      <c r="D2" s="193"/>
      <c r="E2" s="193"/>
      <c r="F2" s="193"/>
      <c r="G2" s="193"/>
      <c r="H2" s="193"/>
      <c r="I2" s="193"/>
      <c r="J2" s="193"/>
      <c r="K2" s="193"/>
      <c r="L2" s="193"/>
      <c r="M2" s="193"/>
      <c r="N2" s="193"/>
      <c r="O2" s="193"/>
      <c r="P2" s="193"/>
      <c r="Q2" s="193"/>
      <c r="R2" s="193"/>
      <c r="S2" s="193"/>
      <c r="T2" s="193"/>
      <c r="U2" s="193"/>
      <c r="V2" s="193"/>
      <c r="W2" s="193"/>
      <c r="X2" s="193"/>
    </row>
    <row r="3" spans="1:24" ht="18.75" customHeight="1">
      <c r="A3" s="66" t="s">
        <v>449</v>
      </c>
    </row>
    <row r="4" spans="1:24" ht="18.75" customHeight="1">
      <c r="A4" s="66" t="s">
        <v>277</v>
      </c>
    </row>
    <row r="6" spans="1:24" ht="18.75" customHeight="1">
      <c r="A6" s="2" t="s">
        <v>276</v>
      </c>
    </row>
    <row r="7" spans="1:24" ht="18.75" customHeight="1">
      <c r="A7" s="66" t="s">
        <v>278</v>
      </c>
    </row>
    <row r="8" spans="1:24" ht="18.75" customHeight="1">
      <c r="A8" s="66" t="s">
        <v>318</v>
      </c>
    </row>
    <row r="10" spans="1:24" ht="18.75" customHeight="1">
      <c r="A10" s="2" t="s">
        <v>279</v>
      </c>
    </row>
    <row r="11" spans="1:24" ht="18.75" customHeight="1">
      <c r="A11" s="66" t="s">
        <v>280</v>
      </c>
    </row>
    <row r="12" spans="1:24" ht="18.75" customHeight="1">
      <c r="A12" s="66" t="s">
        <v>281</v>
      </c>
    </row>
    <row r="14" spans="1:24" ht="18.75" customHeight="1">
      <c r="B14" s="194" t="s">
        <v>283</v>
      </c>
    </row>
    <row r="23" spans="1:19" ht="18.75" customHeight="1">
      <c r="A23" s="66" t="s">
        <v>320</v>
      </c>
    </row>
    <row r="24" spans="1:19" ht="18.75" customHeight="1">
      <c r="A24" s="66" t="str">
        <f>"　ここでは図２のように、家計調査(総務省)のデータを利用して算出した、平成29年度から"&amp;INDEX(消費転換係数!C8:C19,COUNTA(消費転換係数!C8:C19))&amp;"の"</f>
        <v>　ここでは図２のように、家計調査(総務省)のデータを利用して算出した、平成29年度から令和元年の</v>
      </c>
    </row>
    <row r="25" spans="1:19" ht="18.75" customHeight="1">
      <c r="A25" s="66" t="s">
        <v>825</v>
      </c>
    </row>
    <row r="26" spans="1:19" ht="18.75" customHeight="1">
      <c r="A26" s="66" t="s">
        <v>319</v>
      </c>
    </row>
    <row r="27" spans="1:19" ht="18.75" customHeight="1">
      <c r="A27" s="66" t="str">
        <f>"　　なお、図2では平成29年～"&amp;INDEX(消費転換係数!C8:C19,COUNTA(消費転換係数!C8:C19))&amp;"の3年分の平均値を入力しております。"</f>
        <v>　　なお、図2では平成29年～令和元年の3年分の平均値を入力しております。</v>
      </c>
    </row>
    <row r="28" spans="1:19" ht="21.75" customHeight="1">
      <c r="A28" s="194" t="s">
        <v>284</v>
      </c>
    </row>
    <row r="32" spans="1:19" ht="18.75" customHeight="1">
      <c r="S32" s="194" t="s">
        <v>285</v>
      </c>
    </row>
    <row r="33" spans="1:1" ht="18.75" customHeight="1">
      <c r="A33" s="66" t="s">
        <v>321</v>
      </c>
    </row>
    <row r="34" spans="1:1" ht="18.75" customHeight="1">
      <c r="A34" s="66" t="s">
        <v>322</v>
      </c>
    </row>
    <row r="35" spans="1:1" ht="18.75" customHeight="1">
      <c r="A35" s="66" t="s">
        <v>323</v>
      </c>
    </row>
    <row r="36" spans="1:1" ht="18.75" customHeight="1">
      <c r="A36" s="66" t="s">
        <v>324</v>
      </c>
    </row>
    <row r="38" spans="1:1" ht="15.75" customHeight="1"/>
    <row r="39" spans="1:1" ht="18.75" customHeight="1">
      <c r="A39" s="66" t="s">
        <v>450</v>
      </c>
    </row>
    <row r="40" spans="1:1" ht="18.75" customHeight="1">
      <c r="A40" s="66" t="s">
        <v>325</v>
      </c>
    </row>
    <row r="42" spans="1:1" ht="18.75" customHeight="1">
      <c r="A42" s="66" t="s">
        <v>326</v>
      </c>
    </row>
    <row r="44" spans="1:1" ht="18.75" customHeight="1">
      <c r="A44" s="2" t="s">
        <v>282</v>
      </c>
    </row>
    <row r="45" spans="1:1" ht="18.75" customHeight="1">
      <c r="A45" s="66" t="s">
        <v>287</v>
      </c>
    </row>
    <row r="46" spans="1:1" ht="18.75" customHeight="1">
      <c r="A46" s="66" t="s">
        <v>452</v>
      </c>
    </row>
    <row r="47" spans="1:1" ht="18.75" customHeight="1">
      <c r="A47" s="194" t="s">
        <v>286</v>
      </c>
    </row>
    <row r="84" spans="1:1" ht="18.75" customHeight="1">
      <c r="A84" s="66" t="s">
        <v>288</v>
      </c>
    </row>
    <row r="87" spans="1:1" ht="18.75" customHeight="1">
      <c r="A87" s="2" t="s">
        <v>289</v>
      </c>
    </row>
    <row r="88" spans="1:1" ht="18.75" customHeight="1">
      <c r="A88" s="66" t="s">
        <v>290</v>
      </c>
    </row>
    <row r="90" spans="1:1" ht="18.75" customHeight="1">
      <c r="A90" s="194" t="s">
        <v>291</v>
      </c>
    </row>
    <row r="110" spans="1:1" ht="18.75" customHeight="1">
      <c r="A110" s="66" t="s">
        <v>292</v>
      </c>
    </row>
    <row r="111" spans="1:1" ht="18.75" customHeight="1">
      <c r="A111" s="66" t="s">
        <v>293</v>
      </c>
    </row>
    <row r="112" spans="1:1" ht="18.75" customHeight="1">
      <c r="A112" s="66" t="s">
        <v>826</v>
      </c>
    </row>
    <row r="113" spans="1:1" ht="18.75" customHeight="1">
      <c r="A113" s="66" t="s">
        <v>327</v>
      </c>
    </row>
    <row r="115" spans="1:1" ht="18.75" customHeight="1">
      <c r="A115" s="66" t="s">
        <v>294</v>
      </c>
    </row>
    <row r="116" spans="1:1" ht="18.75" customHeight="1">
      <c r="A116" s="66" t="s">
        <v>299</v>
      </c>
    </row>
    <row r="117" spans="1:1" ht="18.75" customHeight="1">
      <c r="A117" s="66" t="s">
        <v>295</v>
      </c>
    </row>
    <row r="119" spans="1:1" ht="18.75" customHeight="1">
      <c r="A119" s="194" t="s">
        <v>296</v>
      </c>
    </row>
    <row r="131" spans="1:1" ht="18.75" customHeight="1">
      <c r="A131" s="194" t="s">
        <v>297</v>
      </c>
    </row>
    <row r="153" spans="1:1" ht="18.75" customHeight="1">
      <c r="A153" s="194" t="s">
        <v>298</v>
      </c>
    </row>
  </sheetData>
  <sheetProtection sheet="1" objects="1" scenarios="1"/>
  <mergeCells count="1">
    <mergeCell ref="A1:X1"/>
  </mergeCells>
  <phoneticPr fontId="4"/>
  <pageMargins left="0.39370078740157483" right="0.39370078740157483" top="0.59055118110236227" bottom="0.59055118110236227" header="0.31496062992125984" footer="0.31496062992125984"/>
  <pageSetup paperSize="9" fitToHeight="4" orientation="portrait" r:id="rId1"/>
  <headerFooter>
    <oddFooter>&amp;C&amp;9&amp;P&amp;R&amp;9（平成25年岩手県産業連関表経済波及効果簡易分析ツール）</oddFooter>
  </headerFooter>
  <rowBreaks count="3" manualBreakCount="3">
    <brk id="43" max="23" man="1"/>
    <brk id="86" max="23" man="1"/>
    <brk id="130" max="23" man="1"/>
  </rowBreaks>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119"/>
  <sheetViews>
    <sheetView showGridLines="0" tabSelected="1" view="pageBreakPreview" zoomScale="80" zoomScaleNormal="90" zoomScaleSheetLayoutView="80" workbookViewId="0">
      <pane xSplit="2" ySplit="15" topLeftCell="C16" activePane="bottomRight" state="frozen"/>
      <selection activeCell="L40" sqref="L40"/>
      <selection pane="topRight" activeCell="L40" sqref="L40"/>
      <selection pane="bottomLeft" activeCell="L40" sqref="L40"/>
      <selection pane="bottomRight" activeCell="E25" sqref="E25"/>
    </sheetView>
  </sheetViews>
  <sheetFormatPr baseColWidth="10" defaultColWidth="9" defaultRowHeight="14"/>
  <cols>
    <col min="1" max="1" width="4.6640625" style="1" customWidth="1"/>
    <col min="2" max="2" width="21.6640625" style="1" customWidth="1"/>
    <col min="3" max="9" width="11.83203125" style="1" customWidth="1"/>
    <col min="10" max="10" width="10.6640625" style="1" customWidth="1"/>
    <col min="11" max="22" width="11.83203125" style="1" customWidth="1"/>
    <col min="23" max="23" width="10.6640625" style="1" customWidth="1"/>
    <col min="24" max="38" width="11.83203125" style="1" customWidth="1"/>
    <col min="39" max="39" width="4.6640625" style="1" customWidth="1"/>
    <col min="40" max="40" width="27.1640625" style="1" customWidth="1"/>
    <col min="41" max="41" width="9" style="1" customWidth="1"/>
    <col min="42" max="16384" width="9" style="1"/>
  </cols>
  <sheetData>
    <row r="1" spans="1:40" ht="22">
      <c r="A1" s="139" t="s">
        <v>813</v>
      </c>
    </row>
    <row r="2" spans="1:40" ht="13.5" customHeight="1" thickBot="1">
      <c r="A2" s="2"/>
    </row>
    <row r="3" spans="1:40" ht="18" thickBot="1">
      <c r="A3" s="138" t="s">
        <v>263</v>
      </c>
      <c r="E3" s="378">
        <v>0.63520799999999999</v>
      </c>
      <c r="F3" s="9" t="s">
        <v>251</v>
      </c>
    </row>
    <row r="4" spans="1:40" ht="13.5" customHeight="1">
      <c r="A4" s="138"/>
      <c r="E4" s="9"/>
      <c r="F4" s="140" t="s">
        <v>822</v>
      </c>
    </row>
    <row r="5" spans="1:40" ht="13.5" customHeight="1">
      <c r="A5" s="138"/>
      <c r="E5" s="9"/>
      <c r="F5" s="140"/>
    </row>
    <row r="6" spans="1:40" ht="17">
      <c r="A6" s="138" t="s">
        <v>264</v>
      </c>
      <c r="E6" s="9"/>
      <c r="F6" s="198" t="s">
        <v>807</v>
      </c>
    </row>
    <row r="7" spans="1:40" ht="17">
      <c r="A7" s="138"/>
      <c r="E7" s="9"/>
      <c r="F7" s="140" t="s">
        <v>823</v>
      </c>
    </row>
    <row r="8" spans="1:40" ht="17">
      <c r="A8" s="138" t="s">
        <v>265</v>
      </c>
    </row>
    <row r="9" spans="1:40" ht="17">
      <c r="A9" s="138"/>
    </row>
    <row r="10" spans="1:40" ht="17">
      <c r="A10" s="138" t="s">
        <v>266</v>
      </c>
    </row>
    <row r="11" spans="1:40" ht="22.5" customHeight="1" thickBot="1"/>
    <row r="12" spans="1:40" s="62" customFormat="1" ht="18.75" customHeight="1">
      <c r="C12" s="402" t="s">
        <v>252</v>
      </c>
      <c r="E12" s="404" t="str">
        <f>"　　　直接効果("&amp;C12&amp;")"</f>
        <v>　　　直接効果(千円)</v>
      </c>
      <c r="F12" s="405"/>
      <c r="G12" s="405"/>
      <c r="H12" s="405"/>
      <c r="I12" s="406"/>
      <c r="J12" s="90"/>
      <c r="K12" s="90"/>
      <c r="L12" s="90"/>
      <c r="M12" s="90"/>
      <c r="O12" s="404" t="str">
        <f>"間接効果("&amp;C12&amp;")"</f>
        <v>間接効果(千円)</v>
      </c>
      <c r="P12" s="405"/>
      <c r="Q12" s="406"/>
      <c r="R12" s="91"/>
      <c r="S12" s="90"/>
      <c r="T12" s="90"/>
      <c r="U12" s="90"/>
      <c r="AC12" s="404" t="str">
        <f>"第二次波及効果("&amp;C12&amp;")"</f>
        <v>第二次波及効果(千円)</v>
      </c>
      <c r="AD12" s="405"/>
      <c r="AE12" s="406"/>
      <c r="AF12" s="90"/>
      <c r="AG12" s="90"/>
      <c r="AH12" s="399" t="s">
        <v>39</v>
      </c>
      <c r="AI12" s="400"/>
      <c r="AJ12" s="400"/>
      <c r="AK12" s="400"/>
      <c r="AL12" s="401"/>
    </row>
    <row r="13" spans="1:40" s="62" customFormat="1" ht="18.75" customHeight="1" thickBot="1">
      <c r="C13" s="403"/>
      <c r="E13" s="92"/>
      <c r="F13" s="407" t="s">
        <v>17</v>
      </c>
      <c r="G13" s="409"/>
      <c r="H13" s="409"/>
      <c r="I13" s="408"/>
      <c r="J13" s="90"/>
      <c r="K13" s="90"/>
      <c r="L13" s="90"/>
      <c r="M13" s="90"/>
      <c r="O13" s="94"/>
      <c r="P13" s="407" t="s">
        <v>21</v>
      </c>
      <c r="Q13" s="408"/>
      <c r="R13" s="91"/>
      <c r="S13" s="90"/>
      <c r="T13" s="90"/>
      <c r="U13" s="90"/>
      <c r="AC13" s="94"/>
      <c r="AD13" s="407" t="s">
        <v>268</v>
      </c>
      <c r="AE13" s="408"/>
      <c r="AF13" s="90"/>
      <c r="AG13" s="90"/>
      <c r="AH13" s="95"/>
      <c r="AI13" s="93" t="str">
        <f>"("&amp;C12&amp;")"</f>
        <v>(千円)</v>
      </c>
      <c r="AJ13" s="96"/>
      <c r="AK13" s="97"/>
      <c r="AL13" s="98"/>
    </row>
    <row r="14" spans="1:40" s="118" customFormat="1" ht="42.75" customHeight="1" thickTop="1">
      <c r="A14" s="396" t="s">
        <v>801</v>
      </c>
      <c r="B14" s="398"/>
      <c r="C14" s="192" t="s">
        <v>0</v>
      </c>
      <c r="D14" s="105" t="s">
        <v>1</v>
      </c>
      <c r="E14" s="99" t="s">
        <v>14</v>
      </c>
      <c r="F14" s="100" t="s">
        <v>15</v>
      </c>
      <c r="G14" s="100" t="s">
        <v>19</v>
      </c>
      <c r="H14" s="101" t="s">
        <v>18</v>
      </c>
      <c r="I14" s="102" t="s">
        <v>20</v>
      </c>
      <c r="J14" s="103" t="s">
        <v>32</v>
      </c>
      <c r="K14" s="104" t="s">
        <v>33</v>
      </c>
      <c r="L14" s="104" t="s">
        <v>1</v>
      </c>
      <c r="M14" s="104" t="s">
        <v>36</v>
      </c>
      <c r="N14" s="105" t="s">
        <v>16</v>
      </c>
      <c r="O14" s="106" t="s">
        <v>38</v>
      </c>
      <c r="P14" s="107" t="s">
        <v>22</v>
      </c>
      <c r="Q14" s="102" t="s">
        <v>20</v>
      </c>
      <c r="R14" s="108" t="s">
        <v>78</v>
      </c>
      <c r="S14" s="109" t="s">
        <v>40</v>
      </c>
      <c r="T14" s="110" t="s">
        <v>79</v>
      </c>
      <c r="U14" s="110" t="s">
        <v>41</v>
      </c>
      <c r="V14" s="104" t="s">
        <v>23</v>
      </c>
      <c r="W14" s="104" t="s">
        <v>25</v>
      </c>
      <c r="X14" s="104" t="s">
        <v>73</v>
      </c>
      <c r="Y14" s="104" t="s">
        <v>34</v>
      </c>
      <c r="Z14" s="104" t="s">
        <v>35</v>
      </c>
      <c r="AA14" s="111" t="s">
        <v>1</v>
      </c>
      <c r="AB14" s="112" t="s">
        <v>37</v>
      </c>
      <c r="AC14" s="92" t="s">
        <v>38</v>
      </c>
      <c r="AD14" s="107" t="s">
        <v>22</v>
      </c>
      <c r="AE14" s="102" t="s">
        <v>20</v>
      </c>
      <c r="AF14" s="108" t="s">
        <v>42</v>
      </c>
      <c r="AG14" s="113" t="s">
        <v>41</v>
      </c>
      <c r="AH14" s="114" t="s">
        <v>38</v>
      </c>
      <c r="AI14" s="107" t="s">
        <v>22</v>
      </c>
      <c r="AJ14" s="115" t="s">
        <v>20</v>
      </c>
      <c r="AK14" s="116" t="s">
        <v>42</v>
      </c>
      <c r="AL14" s="117" t="s">
        <v>41</v>
      </c>
      <c r="AM14" s="396" t="s">
        <v>448</v>
      </c>
      <c r="AN14" s="397"/>
    </row>
    <row r="15" spans="1:40" s="137" customFormat="1" ht="18" customHeight="1" thickBot="1">
      <c r="A15" s="119"/>
      <c r="B15" s="127"/>
      <c r="C15" s="191" t="s">
        <v>255</v>
      </c>
      <c r="D15" s="127" t="s">
        <v>216</v>
      </c>
      <c r="E15" s="121" t="s">
        <v>217</v>
      </c>
      <c r="F15" s="122" t="s">
        <v>218</v>
      </c>
      <c r="G15" s="122" t="s">
        <v>219</v>
      </c>
      <c r="H15" s="123" t="s">
        <v>220</v>
      </c>
      <c r="I15" s="124" t="s">
        <v>221</v>
      </c>
      <c r="J15" s="125" t="s">
        <v>222</v>
      </c>
      <c r="K15" s="126" t="s">
        <v>223</v>
      </c>
      <c r="L15" s="126" t="s">
        <v>224</v>
      </c>
      <c r="M15" s="126" t="s">
        <v>225</v>
      </c>
      <c r="N15" s="127" t="s">
        <v>226</v>
      </c>
      <c r="O15" s="128" t="s">
        <v>227</v>
      </c>
      <c r="P15" s="129" t="s">
        <v>228</v>
      </c>
      <c r="Q15" s="124" t="s">
        <v>229</v>
      </c>
      <c r="R15" s="130" t="s">
        <v>230</v>
      </c>
      <c r="S15" s="131" t="s">
        <v>231</v>
      </c>
      <c r="T15" s="132" t="s">
        <v>232</v>
      </c>
      <c r="U15" s="132" t="s">
        <v>233</v>
      </c>
      <c r="V15" s="126" t="s">
        <v>234</v>
      </c>
      <c r="W15" s="126" t="s">
        <v>235</v>
      </c>
      <c r="X15" s="126" t="s">
        <v>236</v>
      </c>
      <c r="Y15" s="126" t="s">
        <v>237</v>
      </c>
      <c r="Z15" s="126" t="s">
        <v>238</v>
      </c>
      <c r="AA15" s="120" t="s">
        <v>239</v>
      </c>
      <c r="AB15" s="120" t="s">
        <v>240</v>
      </c>
      <c r="AC15" s="121" t="s">
        <v>241</v>
      </c>
      <c r="AD15" s="129" t="s">
        <v>242</v>
      </c>
      <c r="AE15" s="124" t="s">
        <v>243</v>
      </c>
      <c r="AF15" s="130" t="s">
        <v>244</v>
      </c>
      <c r="AG15" s="133" t="s">
        <v>245</v>
      </c>
      <c r="AH15" s="128" t="s">
        <v>246</v>
      </c>
      <c r="AI15" s="129" t="s">
        <v>247</v>
      </c>
      <c r="AJ15" s="134" t="s">
        <v>248</v>
      </c>
      <c r="AK15" s="131" t="s">
        <v>249</v>
      </c>
      <c r="AL15" s="135" t="s">
        <v>250</v>
      </c>
      <c r="AM15" s="119"/>
      <c r="AN15" s="136"/>
    </row>
    <row r="16" spans="1:40" s="62" customFormat="1" ht="20.25" customHeight="1" thickTop="1">
      <c r="A16" s="366" t="s">
        <v>330</v>
      </c>
      <c r="B16" s="367" t="s">
        <v>481</v>
      </c>
      <c r="C16" s="368">
        <v>0</v>
      </c>
      <c r="D16" s="369">
        <f>生産者価格表!DT5</f>
        <v>0.53532455000000001</v>
      </c>
      <c r="E16" s="370">
        <f>C16*D16</f>
        <v>0</v>
      </c>
      <c r="F16" s="371">
        <f ca="1">OFFSET(投入係数表!$C$115,0,ROW()-16)</f>
        <v>0.61868647683714273</v>
      </c>
      <c r="G16" s="141">
        <f ca="1">E16*F16</f>
        <v>0</v>
      </c>
      <c r="H16" s="372">
        <f ca="1">OFFSET(投入係数表!$C$110,0,ROW()-16)</f>
        <v>5.5696923582648883E-2</v>
      </c>
      <c r="I16" s="142">
        <f ca="1">E16*H16</f>
        <v>0</v>
      </c>
      <c r="J16" s="412" t="s">
        <v>702</v>
      </c>
      <c r="K16" s="143">
        <f t="array" ref="K16:K118">MMULT(投入係数表!C5:DA107,入力・分析シート!E16:E118)</f>
        <v>9241.7941198351291</v>
      </c>
      <c r="L16" s="144">
        <f>生産者価格表!DT5</f>
        <v>0.53532455000000001</v>
      </c>
      <c r="M16" s="143">
        <f>K16*L16</f>
        <v>4947.3592783933864</v>
      </c>
      <c r="N16" s="412" t="s">
        <v>702</v>
      </c>
      <c r="O16" s="373">
        <f t="array" ref="O16:O118">MMULT('逆行列係数表(I-(I-M)A)-1'!C5:DA107,入力・分析シート!M16:M118)</f>
        <v>22482.286653952095</v>
      </c>
      <c r="P16" s="141">
        <f ca="1">O16*F16</f>
        <v>13909.486721176336</v>
      </c>
      <c r="Q16" s="142">
        <f ca="1">O16*H16</f>
        <v>1252.1942017283766</v>
      </c>
      <c r="R16" s="145">
        <f>'雇用表(103部門）'!M7</f>
        <v>0.57746178778979951</v>
      </c>
      <c r="S16" s="146">
        <f>ROUND((E16+O16)/IF($C$12="億円",0.01,IF($C$12="千円",1000,IF($C$12="円",1000000,1)))*R16,0)</f>
        <v>13</v>
      </c>
      <c r="T16" s="374">
        <f>'雇用表(103部門）'!N7</f>
        <v>3.7892710325356495E-2</v>
      </c>
      <c r="U16" s="375">
        <f>ROUND((E16+O16)/IF($C$12="億円",0.01,IF($C$12="千円",1000,IF($C$12="円",1000000,1)))*T16,0)</f>
        <v>1</v>
      </c>
      <c r="V16" s="143">
        <f ca="1">I16+Q16</f>
        <v>1252.1942017283766</v>
      </c>
      <c r="W16" s="415"/>
      <c r="X16" s="419"/>
      <c r="Y16" s="223">
        <f>生産者価格表!DU5</f>
        <v>1.0272802381313157E-2</v>
      </c>
      <c r="Z16" s="143">
        <f ca="1">$X$119*Y16</f>
        <v>112296.95121708397</v>
      </c>
      <c r="AA16" s="147">
        <f>生産者価格表!DT5</f>
        <v>0.53532455000000001</v>
      </c>
      <c r="AB16" s="229">
        <f ca="1">Z16*AA16</f>
        <v>60115.31487665743</v>
      </c>
      <c r="AC16" s="376">
        <f t="array" aca="1" ref="AC16:AC118" ca="1">MMULT('逆行列係数表(I-(I-M)A)-1'!C5:DA107,入力・分析シート!AB16:AB118)</f>
        <v>124768.64264535617</v>
      </c>
      <c r="AD16" s="141">
        <f ca="1">AC16*F16</f>
        <v>77192.671938007887</v>
      </c>
      <c r="AE16" s="142">
        <f ca="1">AC16*H16</f>
        <v>6949.2295549292294</v>
      </c>
      <c r="AF16" s="148">
        <f ca="1">ROUND(AC16/IF($C$12="億円",0.01,IF($C$12="千円",1000,IF($C$12="円",1000000,1)))*R16,0)</f>
        <v>72</v>
      </c>
      <c r="AG16" s="149">
        <f ca="1">ROUND(AC16/IF($C$12="億円",0.01,IF($C$12="千円",1000,IF($C$12="円",1000000,1)))*T16,0)</f>
        <v>5</v>
      </c>
      <c r="AH16" s="150">
        <f ca="1">E16+O16+AC16</f>
        <v>147250.92929930828</v>
      </c>
      <c r="AI16" s="151">
        <f ca="1">G16+P16+AD16</f>
        <v>91102.158659184221</v>
      </c>
      <c r="AJ16" s="152">
        <f ca="1">I16+Q16+AE16</f>
        <v>8201.4237566576066</v>
      </c>
      <c r="AK16" s="153">
        <f ca="1">S16+AF16</f>
        <v>85</v>
      </c>
      <c r="AL16" s="377">
        <f ca="1">U16+AG16</f>
        <v>6</v>
      </c>
      <c r="AM16" s="366" t="s">
        <v>330</v>
      </c>
      <c r="AN16" s="367" t="s">
        <v>481</v>
      </c>
    </row>
    <row r="17" spans="1:40" s="62" customFormat="1" ht="20.25" customHeight="1">
      <c r="A17" s="203" t="s">
        <v>331</v>
      </c>
      <c r="B17" s="199" t="s">
        <v>482</v>
      </c>
      <c r="C17" s="190">
        <v>0</v>
      </c>
      <c r="D17" s="201">
        <f>生産者価格表!DT6</f>
        <v>0.68700881999999996</v>
      </c>
      <c r="E17" s="154">
        <f t="shared" ref="E17:E80" si="0">C17*D17</f>
        <v>0</v>
      </c>
      <c r="F17" s="196">
        <f ca="1">OFFSET(投入係数表!$C$115,0,ROW()-16)</f>
        <v>0.22499477631113679</v>
      </c>
      <c r="G17" s="155">
        <f t="shared" ref="G17:G80" ca="1" si="1">E17*F17</f>
        <v>0</v>
      </c>
      <c r="H17" s="317">
        <f ca="1">OFFSET(投入係数表!$C$110,0,ROW()-16)</f>
        <v>7.2801597532381093E-2</v>
      </c>
      <c r="I17" s="156">
        <f t="shared" ref="I17:I80" ca="1" si="2">E17*H17</f>
        <v>0</v>
      </c>
      <c r="J17" s="413"/>
      <c r="K17" s="157">
        <v>82.716479783718071</v>
      </c>
      <c r="L17" s="158">
        <f>生産者価格表!DT6</f>
        <v>0.68700881999999996</v>
      </c>
      <c r="M17" s="157">
        <f t="shared" ref="M17:M80" si="3">K17*L17</f>
        <v>56.826951170766002</v>
      </c>
      <c r="N17" s="413"/>
      <c r="O17" s="159">
        <v>5604.7674066424233</v>
      </c>
      <c r="P17" s="155">
        <f t="shared" ref="P17:P80" ca="1" si="4">O17*F17</f>
        <v>1261.0433889334622</v>
      </c>
      <c r="Q17" s="156">
        <f t="shared" ref="Q17:Q80" ca="1" si="5">O17*H17</f>
        <v>408.03602100098902</v>
      </c>
      <c r="R17" s="160">
        <f>'雇用表(103部門）'!M8</f>
        <v>8.1919052408946355E-2</v>
      </c>
      <c r="S17" s="161">
        <f t="shared" ref="S17:S80" si="6">ROUND((E17+O17)/IF($C$12="億円",0.01,IF($C$12="千円",1000,IF($C$12="円",1000000,1)))*R17,0)</f>
        <v>0</v>
      </c>
      <c r="T17" s="162">
        <f>'雇用表(103部門）'!N8</f>
        <v>2.4323365365370022E-2</v>
      </c>
      <c r="U17" s="163">
        <f t="shared" ref="U17:U80" si="7">ROUND((E17+O17)/IF($C$12="億円",0.01,IF($C$12="千円",1000,IF($C$12="円",1000000,1)))*T17,0)</f>
        <v>0</v>
      </c>
      <c r="V17" s="157">
        <f t="shared" ref="V17:V80" ca="1" si="8">I17+Q17</f>
        <v>408.03602100098902</v>
      </c>
      <c r="W17" s="416"/>
      <c r="X17" s="417"/>
      <c r="Y17" s="224">
        <f>生産者価格表!DU6</f>
        <v>1.0402284215760942E-3</v>
      </c>
      <c r="Z17" s="157">
        <f t="shared" ref="Z17:Z80" ca="1" si="9">$X$119*Y17</f>
        <v>11371.237952055561</v>
      </c>
      <c r="AA17" s="164">
        <f>生産者価格表!DT6</f>
        <v>0.68700881999999996</v>
      </c>
      <c r="AB17" s="216">
        <f t="shared" ref="AB17:AB80" ca="1" si="10">Z17*AA17</f>
        <v>7812.1407673809072</v>
      </c>
      <c r="AC17" s="228">
        <f ca="1"/>
        <v>39548.503714391722</v>
      </c>
      <c r="AD17" s="155">
        <f t="shared" ref="AD17:AD80" ca="1" si="11">AC17*F17</f>
        <v>8898.2067466597273</v>
      </c>
      <c r="AE17" s="156">
        <f t="shared" ref="AE17:AE80" ca="1" si="12">AC17*H17</f>
        <v>2879.1942504230246</v>
      </c>
      <c r="AF17" s="165">
        <f t="shared" ref="AF17:AF80" ca="1" si="13">ROUND(AC17/IF($C$12="億円",0.01,IF($C$12="千円",1000,IF($C$12="円",1000000,1)))*R17,0)</f>
        <v>3</v>
      </c>
      <c r="AG17" s="166">
        <f t="shared" ref="AG17:AG80" ca="1" si="14">ROUND(AC17/IF($C$12="億円",0.01,IF($C$12="千円",1000,IF($C$12="円",1000000,1)))*T17,0)</f>
        <v>1</v>
      </c>
      <c r="AH17" s="159">
        <f t="shared" ref="AH17:AH80" ca="1" si="15">E17+O17+AC17</f>
        <v>45153.271121034144</v>
      </c>
      <c r="AI17" s="155">
        <f t="shared" ref="AI17:AI80" ca="1" si="16">G17+P17+AD17</f>
        <v>10159.250135593189</v>
      </c>
      <c r="AJ17" s="167">
        <f t="shared" ref="AJ17:AJ80" ca="1" si="17">I17+Q17+AE17</f>
        <v>3287.2302714240136</v>
      </c>
      <c r="AK17" s="161">
        <f t="shared" ref="AK17:AK80" ca="1" si="18">S17+AF17</f>
        <v>3</v>
      </c>
      <c r="AL17" s="168">
        <f t="shared" ref="AL17:AL80" ca="1" si="19">U17+AG17</f>
        <v>1</v>
      </c>
      <c r="AM17" s="203" t="s">
        <v>331</v>
      </c>
      <c r="AN17" s="199" t="s">
        <v>482</v>
      </c>
    </row>
    <row r="18" spans="1:40" s="62" customFormat="1" ht="20.25" customHeight="1">
      <c r="A18" s="203" t="s">
        <v>332</v>
      </c>
      <c r="B18" s="199" t="s">
        <v>483</v>
      </c>
      <c r="C18" s="190">
        <v>0</v>
      </c>
      <c r="D18" s="201">
        <f>生産者価格表!DT7</f>
        <v>1</v>
      </c>
      <c r="E18" s="154">
        <f t="shared" si="0"/>
        <v>0</v>
      </c>
      <c r="F18" s="196">
        <f ca="1">OFFSET(投入係数表!$C$115,0,ROW()-16)</f>
        <v>0.6578064883207152</v>
      </c>
      <c r="G18" s="155">
        <f t="shared" ca="1" si="1"/>
        <v>0</v>
      </c>
      <c r="H18" s="317">
        <f ca="1">OFFSET(投入係数表!$C$110,0,ROW()-16)</f>
        <v>0.33528445991316785</v>
      </c>
      <c r="I18" s="156">
        <f t="shared" ca="1" si="2"/>
        <v>0</v>
      </c>
      <c r="J18" s="413"/>
      <c r="K18" s="157">
        <v>0</v>
      </c>
      <c r="L18" s="158">
        <f>生産者価格表!DT7</f>
        <v>1</v>
      </c>
      <c r="M18" s="157">
        <f t="shared" si="3"/>
        <v>0</v>
      </c>
      <c r="N18" s="413"/>
      <c r="O18" s="159">
        <v>1686.7649227892539</v>
      </c>
      <c r="P18" s="155">
        <f t="shared" ca="1" si="4"/>
        <v>1109.5649104825613</v>
      </c>
      <c r="Q18" s="156">
        <f t="shared" ca="1" si="5"/>
        <v>565.54606613787132</v>
      </c>
      <c r="R18" s="160">
        <f>'雇用表(103部門）'!M9</f>
        <v>0.18191697122851619</v>
      </c>
      <c r="S18" s="161">
        <f t="shared" si="6"/>
        <v>0</v>
      </c>
      <c r="T18" s="162">
        <f>'雇用表(103部門）'!N9</f>
        <v>0.1325548852062392</v>
      </c>
      <c r="U18" s="163">
        <f t="shared" si="7"/>
        <v>0</v>
      </c>
      <c r="V18" s="157">
        <f t="shared" ca="1" si="8"/>
        <v>565.54606613787132</v>
      </c>
      <c r="W18" s="416"/>
      <c r="X18" s="417"/>
      <c r="Y18" s="224">
        <f>生産者価格表!DU7</f>
        <v>2.3035914203039875E-4</v>
      </c>
      <c r="Z18" s="157">
        <f t="shared" ca="1" si="9"/>
        <v>2518.1667450406321</v>
      </c>
      <c r="AA18" s="164">
        <f>生産者価格表!DT7</f>
        <v>1</v>
      </c>
      <c r="AB18" s="216">
        <f t="shared" ca="1" si="10"/>
        <v>2518.1667450406321</v>
      </c>
      <c r="AC18" s="228">
        <f ca="1"/>
        <v>12993.322148705451</v>
      </c>
      <c r="AD18" s="155">
        <f t="shared" ca="1" si="11"/>
        <v>8547.0916142597016</v>
      </c>
      <c r="AE18" s="156">
        <f t="shared" ca="1" si="12"/>
        <v>4356.4589991065086</v>
      </c>
      <c r="AF18" s="165">
        <f t="shared" ca="1" si="13"/>
        <v>2</v>
      </c>
      <c r="AG18" s="166">
        <f t="shared" ca="1" si="14"/>
        <v>2</v>
      </c>
      <c r="AH18" s="159">
        <f t="shared" ca="1" si="15"/>
        <v>14680.087071494705</v>
      </c>
      <c r="AI18" s="155">
        <f t="shared" ca="1" si="16"/>
        <v>9656.6565247422623</v>
      </c>
      <c r="AJ18" s="167">
        <f t="shared" ca="1" si="17"/>
        <v>4922.0050652443797</v>
      </c>
      <c r="AK18" s="161">
        <f t="shared" ca="1" si="18"/>
        <v>2</v>
      </c>
      <c r="AL18" s="168">
        <f t="shared" ca="1" si="19"/>
        <v>2</v>
      </c>
      <c r="AM18" s="203" t="s">
        <v>332</v>
      </c>
      <c r="AN18" s="199" t="s">
        <v>483</v>
      </c>
    </row>
    <row r="19" spans="1:40" s="62" customFormat="1" ht="20.25" customHeight="1">
      <c r="A19" s="203" t="s">
        <v>333</v>
      </c>
      <c r="B19" s="199" t="s">
        <v>484</v>
      </c>
      <c r="C19" s="190">
        <v>0</v>
      </c>
      <c r="D19" s="201">
        <f>生産者価格表!DT8</f>
        <v>0.84535537999999999</v>
      </c>
      <c r="E19" s="154">
        <f t="shared" si="0"/>
        <v>0</v>
      </c>
      <c r="F19" s="196">
        <f ca="1">OFFSET(投入係数表!$C$115,0,ROW()-16)</f>
        <v>0.3681336119412108</v>
      </c>
      <c r="G19" s="155">
        <f t="shared" ca="1" si="1"/>
        <v>0</v>
      </c>
      <c r="H19" s="317">
        <f ca="1">OFFSET(投入係数表!$C$110,0,ROW()-16)</f>
        <v>6.8912289757304596E-2</v>
      </c>
      <c r="I19" s="156">
        <f t="shared" ca="1" si="2"/>
        <v>0</v>
      </c>
      <c r="J19" s="413"/>
      <c r="K19" s="157">
        <v>3077.0530479543122</v>
      </c>
      <c r="L19" s="158">
        <f>生産者価格表!DT8</f>
        <v>0.84535537999999999</v>
      </c>
      <c r="M19" s="157">
        <f t="shared" si="3"/>
        <v>2601.2033486335758</v>
      </c>
      <c r="N19" s="413"/>
      <c r="O19" s="159">
        <v>7463.5882710845744</v>
      </c>
      <c r="P19" s="155">
        <f t="shared" ca="1" si="4"/>
        <v>2747.5977082764211</v>
      </c>
      <c r="Q19" s="156">
        <f t="shared" ca="1" si="5"/>
        <v>514.33295756620021</v>
      </c>
      <c r="R19" s="160">
        <f>'雇用表(103部門）'!M10</f>
        <v>0.11471885022409338</v>
      </c>
      <c r="S19" s="161">
        <f t="shared" si="6"/>
        <v>1</v>
      </c>
      <c r="T19" s="162">
        <f>'雇用表(103部門）'!N10</f>
        <v>6.57257676146632E-2</v>
      </c>
      <c r="U19" s="163">
        <f t="shared" si="7"/>
        <v>0</v>
      </c>
      <c r="V19" s="157">
        <f t="shared" ca="1" si="8"/>
        <v>514.33295756620021</v>
      </c>
      <c r="W19" s="416"/>
      <c r="X19" s="417"/>
      <c r="Y19" s="224">
        <f>生産者価格表!DU8</f>
        <v>8.3690998479641775E-4</v>
      </c>
      <c r="Z19" s="157">
        <f t="shared" ca="1" si="9"/>
        <v>9148.6661815604948</v>
      </c>
      <c r="AA19" s="164">
        <f>生産者価格表!DT8</f>
        <v>0.84535537999999999</v>
      </c>
      <c r="AB19" s="216">
        <f t="shared" ca="1" si="10"/>
        <v>7733.8741764062206</v>
      </c>
      <c r="AC19" s="228">
        <f ca="1"/>
        <v>10487.660486245277</v>
      </c>
      <c r="AD19" s="155">
        <f t="shared" ca="1" si="11"/>
        <v>3860.8603356145891</v>
      </c>
      <c r="AE19" s="156">
        <f t="shared" ca="1" si="12"/>
        <v>722.72869830436855</v>
      </c>
      <c r="AF19" s="165">
        <f t="shared" ca="1" si="13"/>
        <v>1</v>
      </c>
      <c r="AG19" s="166">
        <f t="shared" ca="1" si="14"/>
        <v>1</v>
      </c>
      <c r="AH19" s="159">
        <f t="shared" ca="1" si="15"/>
        <v>17951.248757329849</v>
      </c>
      <c r="AI19" s="155">
        <f t="shared" ca="1" si="16"/>
        <v>6608.4580438910107</v>
      </c>
      <c r="AJ19" s="167">
        <f t="shared" ca="1" si="17"/>
        <v>1237.0616558705688</v>
      </c>
      <c r="AK19" s="161">
        <f t="shared" ca="1" si="18"/>
        <v>2</v>
      </c>
      <c r="AL19" s="168">
        <f t="shared" ca="1" si="19"/>
        <v>1</v>
      </c>
      <c r="AM19" s="203" t="s">
        <v>333</v>
      </c>
      <c r="AN19" s="199" t="s">
        <v>484</v>
      </c>
    </row>
    <row r="20" spans="1:40" s="62" customFormat="1" ht="20.25" customHeight="1">
      <c r="A20" s="203" t="s">
        <v>334</v>
      </c>
      <c r="B20" s="199" t="s">
        <v>485</v>
      </c>
      <c r="C20" s="190">
        <v>0</v>
      </c>
      <c r="D20" s="201">
        <f>生産者価格表!DT9</f>
        <v>0.57953490000000007</v>
      </c>
      <c r="E20" s="154">
        <f t="shared" si="0"/>
        <v>0</v>
      </c>
      <c r="F20" s="196">
        <f ca="1">OFFSET(投入係数表!$C$115,0,ROW()-16)</f>
        <v>0.61918307021561714</v>
      </c>
      <c r="G20" s="155">
        <f t="shared" ca="1" si="1"/>
        <v>0</v>
      </c>
      <c r="H20" s="317">
        <f ca="1">OFFSET(投入係数表!$C$110,0,ROW()-16)</f>
        <v>0.21833660808641495</v>
      </c>
      <c r="I20" s="156">
        <f t="shared" ca="1" si="2"/>
        <v>0</v>
      </c>
      <c r="J20" s="413"/>
      <c r="K20" s="157">
        <v>20388111.55341043</v>
      </c>
      <c r="L20" s="158">
        <f>生産者価格表!DT9</f>
        <v>0.57953490000000007</v>
      </c>
      <c r="M20" s="157">
        <f t="shared" si="3"/>
        <v>11815622.19029456</v>
      </c>
      <c r="N20" s="413"/>
      <c r="O20" s="159">
        <v>12040177.519424936</v>
      </c>
      <c r="P20" s="155">
        <f t="shared" ca="1" si="4"/>
        <v>7455074.0824185852</v>
      </c>
      <c r="Q20" s="156">
        <f t="shared" ca="1" si="5"/>
        <v>2628811.5203495459</v>
      </c>
      <c r="R20" s="160">
        <f>'雇用表(103部門）'!M11</f>
        <v>0.1936315059454877</v>
      </c>
      <c r="S20" s="161">
        <f t="shared" si="6"/>
        <v>2331</v>
      </c>
      <c r="T20" s="162">
        <f>'雇用表(103部門）'!N11</f>
        <v>8.5979776805365213E-2</v>
      </c>
      <c r="U20" s="163">
        <f t="shared" si="7"/>
        <v>1035</v>
      </c>
      <c r="V20" s="157">
        <f t="shared" ca="1" si="8"/>
        <v>2628811.5203495459</v>
      </c>
      <c r="W20" s="416"/>
      <c r="X20" s="417"/>
      <c r="Y20" s="224">
        <f>生産者価格表!DU9</f>
        <v>9.4301117222512262E-4</v>
      </c>
      <c r="Z20" s="157">
        <f t="shared" ca="1" si="9"/>
        <v>10308.509370058871</v>
      </c>
      <c r="AA20" s="164">
        <f>生産者価格表!DT9</f>
        <v>0.57953490000000007</v>
      </c>
      <c r="AB20" s="216">
        <f t="shared" ca="1" si="10"/>
        <v>5974.1409469261316</v>
      </c>
      <c r="AC20" s="228">
        <f ca="1"/>
        <v>12538.794023981629</v>
      </c>
      <c r="AD20" s="155">
        <f t="shared" ca="1" si="11"/>
        <v>7763.8089805701775</v>
      </c>
      <c r="AE20" s="156">
        <f t="shared" ca="1" si="12"/>
        <v>2737.6777566903588</v>
      </c>
      <c r="AF20" s="165">
        <f t="shared" ca="1" si="13"/>
        <v>2</v>
      </c>
      <c r="AG20" s="166">
        <f t="shared" ca="1" si="14"/>
        <v>1</v>
      </c>
      <c r="AH20" s="159">
        <f t="shared" ca="1" si="15"/>
        <v>12052716.313448917</v>
      </c>
      <c r="AI20" s="155">
        <f t="shared" ca="1" si="16"/>
        <v>7462837.8913991554</v>
      </c>
      <c r="AJ20" s="167">
        <f t="shared" ca="1" si="17"/>
        <v>2631549.1981062363</v>
      </c>
      <c r="AK20" s="161">
        <f t="shared" ca="1" si="18"/>
        <v>2333</v>
      </c>
      <c r="AL20" s="168">
        <f t="shared" ca="1" si="19"/>
        <v>1036</v>
      </c>
      <c r="AM20" s="203" t="s">
        <v>334</v>
      </c>
      <c r="AN20" s="199" t="s">
        <v>485</v>
      </c>
    </row>
    <row r="21" spans="1:40" s="62" customFormat="1" ht="20.25" customHeight="1">
      <c r="A21" s="203" t="s">
        <v>335</v>
      </c>
      <c r="B21" s="199" t="s">
        <v>486</v>
      </c>
      <c r="C21" s="190">
        <v>0</v>
      </c>
      <c r="D21" s="201">
        <f>生産者価格表!DT10</f>
        <v>0</v>
      </c>
      <c r="E21" s="154">
        <f t="shared" si="0"/>
        <v>0</v>
      </c>
      <c r="F21" s="196">
        <f ca="1">OFFSET(投入係数表!$C$115,0,ROW()-16)</f>
        <v>0</v>
      </c>
      <c r="G21" s="155">
        <f t="shared" ca="1" si="1"/>
        <v>0</v>
      </c>
      <c r="H21" s="317">
        <f ca="1">OFFSET(投入係数表!$C$110,0,ROW()-16)</f>
        <v>0</v>
      </c>
      <c r="I21" s="156">
        <f t="shared" ca="1" si="2"/>
        <v>0</v>
      </c>
      <c r="J21" s="413"/>
      <c r="K21" s="157">
        <v>0</v>
      </c>
      <c r="L21" s="158">
        <f>生産者価格表!DT10</f>
        <v>0</v>
      </c>
      <c r="M21" s="157">
        <f t="shared" si="3"/>
        <v>0</v>
      </c>
      <c r="N21" s="413"/>
      <c r="O21" s="159">
        <v>0</v>
      </c>
      <c r="P21" s="155">
        <f t="shared" ca="1" si="4"/>
        <v>0</v>
      </c>
      <c r="Q21" s="156">
        <f t="shared" ca="1" si="5"/>
        <v>0</v>
      </c>
      <c r="R21" s="160">
        <f>'雇用表(103部門）'!M12</f>
        <v>0</v>
      </c>
      <c r="S21" s="161">
        <f t="shared" si="6"/>
        <v>0</v>
      </c>
      <c r="T21" s="162">
        <f>'雇用表(103部門）'!N12</f>
        <v>0</v>
      </c>
      <c r="U21" s="163">
        <f t="shared" si="7"/>
        <v>0</v>
      </c>
      <c r="V21" s="157">
        <f t="shared" ca="1" si="8"/>
        <v>0</v>
      </c>
      <c r="W21" s="416"/>
      <c r="X21" s="417"/>
      <c r="Y21" s="224">
        <f>生産者価格表!DU10</f>
        <v>0</v>
      </c>
      <c r="Z21" s="157">
        <f t="shared" ca="1" si="9"/>
        <v>0</v>
      </c>
      <c r="AA21" s="164">
        <f>生産者価格表!DT10</f>
        <v>0</v>
      </c>
      <c r="AB21" s="216">
        <f t="shared" ca="1" si="10"/>
        <v>0</v>
      </c>
      <c r="AC21" s="228">
        <f ca="1"/>
        <v>0</v>
      </c>
      <c r="AD21" s="155">
        <f t="shared" ca="1" si="11"/>
        <v>0</v>
      </c>
      <c r="AE21" s="156">
        <f t="shared" ca="1" si="12"/>
        <v>0</v>
      </c>
      <c r="AF21" s="165">
        <f t="shared" ca="1" si="13"/>
        <v>0</v>
      </c>
      <c r="AG21" s="166">
        <f t="shared" ca="1" si="14"/>
        <v>0</v>
      </c>
      <c r="AH21" s="159">
        <f t="shared" ca="1" si="15"/>
        <v>0</v>
      </c>
      <c r="AI21" s="155">
        <f t="shared" ca="1" si="16"/>
        <v>0</v>
      </c>
      <c r="AJ21" s="167">
        <f t="shared" ca="1" si="17"/>
        <v>0</v>
      </c>
      <c r="AK21" s="161">
        <f t="shared" ca="1" si="18"/>
        <v>0</v>
      </c>
      <c r="AL21" s="168">
        <f t="shared" ca="1" si="19"/>
        <v>0</v>
      </c>
      <c r="AM21" s="203" t="s">
        <v>335</v>
      </c>
      <c r="AN21" s="199" t="s">
        <v>486</v>
      </c>
    </row>
    <row r="22" spans="1:40" s="62" customFormat="1" ht="20.25" customHeight="1">
      <c r="A22" s="203" t="s">
        <v>336</v>
      </c>
      <c r="B22" s="199" t="s">
        <v>487</v>
      </c>
      <c r="C22" s="190">
        <v>0</v>
      </c>
      <c r="D22" s="201">
        <f>生産者価格表!DT11</f>
        <v>0</v>
      </c>
      <c r="E22" s="154">
        <f t="shared" si="0"/>
        <v>0</v>
      </c>
      <c r="F22" s="196">
        <f ca="1">OFFSET(投入係数表!$C$115,0,ROW()-16)</f>
        <v>0</v>
      </c>
      <c r="G22" s="155">
        <f t="shared" ca="1" si="1"/>
        <v>0</v>
      </c>
      <c r="H22" s="317">
        <f ca="1">OFFSET(投入係数表!$C$110,0,ROW()-16)</f>
        <v>0</v>
      </c>
      <c r="I22" s="156">
        <f t="shared" ca="1" si="2"/>
        <v>0</v>
      </c>
      <c r="J22" s="413"/>
      <c r="K22" s="157">
        <v>0</v>
      </c>
      <c r="L22" s="158">
        <f>生産者価格表!DT11</f>
        <v>0</v>
      </c>
      <c r="M22" s="157">
        <f t="shared" si="3"/>
        <v>0</v>
      </c>
      <c r="N22" s="413"/>
      <c r="O22" s="159">
        <v>0</v>
      </c>
      <c r="P22" s="155">
        <f t="shared" ca="1" si="4"/>
        <v>0</v>
      </c>
      <c r="Q22" s="156">
        <f t="shared" ca="1" si="5"/>
        <v>0</v>
      </c>
      <c r="R22" s="160">
        <f>'雇用表(103部門）'!M13</f>
        <v>0</v>
      </c>
      <c r="S22" s="161">
        <f t="shared" si="6"/>
        <v>0</v>
      </c>
      <c r="T22" s="162">
        <f>'雇用表(103部門）'!N13</f>
        <v>0</v>
      </c>
      <c r="U22" s="163">
        <f t="shared" si="7"/>
        <v>0</v>
      </c>
      <c r="V22" s="157">
        <f t="shared" ca="1" si="8"/>
        <v>0</v>
      </c>
      <c r="W22" s="416"/>
      <c r="X22" s="417"/>
      <c r="Y22" s="224">
        <f>生産者価格表!DU11</f>
        <v>6.7240004040738896E-8</v>
      </c>
      <c r="Z22" s="157">
        <f t="shared" ca="1" si="9"/>
        <v>0.73503287353554358</v>
      </c>
      <c r="AA22" s="164">
        <f>生産者価格表!DT11</f>
        <v>0</v>
      </c>
      <c r="AB22" s="216">
        <f t="shared" ca="1" si="10"/>
        <v>0</v>
      </c>
      <c r="AC22" s="228">
        <f ca="1"/>
        <v>0</v>
      </c>
      <c r="AD22" s="155">
        <f t="shared" ca="1" si="11"/>
        <v>0</v>
      </c>
      <c r="AE22" s="156">
        <f t="shared" ca="1" si="12"/>
        <v>0</v>
      </c>
      <c r="AF22" s="165">
        <f t="shared" ca="1" si="13"/>
        <v>0</v>
      </c>
      <c r="AG22" s="166">
        <f t="shared" ca="1" si="14"/>
        <v>0</v>
      </c>
      <c r="AH22" s="159">
        <f t="shared" ca="1" si="15"/>
        <v>0</v>
      </c>
      <c r="AI22" s="155">
        <f t="shared" ca="1" si="16"/>
        <v>0</v>
      </c>
      <c r="AJ22" s="167">
        <f t="shared" ca="1" si="17"/>
        <v>0</v>
      </c>
      <c r="AK22" s="161">
        <f t="shared" ca="1" si="18"/>
        <v>0</v>
      </c>
      <c r="AL22" s="168">
        <f t="shared" ca="1" si="19"/>
        <v>0</v>
      </c>
      <c r="AM22" s="203" t="s">
        <v>336</v>
      </c>
      <c r="AN22" s="199" t="s">
        <v>487</v>
      </c>
    </row>
    <row r="23" spans="1:40" s="62" customFormat="1" ht="20.25" customHeight="1">
      <c r="A23" s="203" t="s">
        <v>337</v>
      </c>
      <c r="B23" s="199" t="s">
        <v>488</v>
      </c>
      <c r="C23" s="190">
        <v>0</v>
      </c>
      <c r="D23" s="201">
        <f>生産者価格表!DT12</f>
        <v>0.60391697</v>
      </c>
      <c r="E23" s="154">
        <f t="shared" si="0"/>
        <v>0</v>
      </c>
      <c r="F23" s="196">
        <f ca="1">OFFSET(投入係数表!$C$115,0,ROW()-16)</f>
        <v>0.38340150095869813</v>
      </c>
      <c r="G23" s="155">
        <f t="shared" ca="1" si="1"/>
        <v>0</v>
      </c>
      <c r="H23" s="317">
        <f ca="1">OFFSET(投入係数表!$C$110,0,ROW()-16)</f>
        <v>0.21815509906547129</v>
      </c>
      <c r="I23" s="156">
        <f t="shared" ca="1" si="2"/>
        <v>0</v>
      </c>
      <c r="J23" s="413"/>
      <c r="K23" s="157">
        <v>0</v>
      </c>
      <c r="L23" s="158">
        <f>生産者価格表!DT12</f>
        <v>0.60391697</v>
      </c>
      <c r="M23" s="157">
        <f t="shared" si="3"/>
        <v>0</v>
      </c>
      <c r="N23" s="413"/>
      <c r="O23" s="159">
        <v>2675.1510314408733</v>
      </c>
      <c r="P23" s="155">
        <f t="shared" ca="1" si="4"/>
        <v>1025.6569207456403</v>
      </c>
      <c r="Q23" s="156">
        <f t="shared" ca="1" si="5"/>
        <v>583.59783827908143</v>
      </c>
      <c r="R23" s="160">
        <f>'雇用表(103部門）'!M14</f>
        <v>4.517222638329442E-2</v>
      </c>
      <c r="S23" s="161">
        <f t="shared" si="6"/>
        <v>0</v>
      </c>
      <c r="T23" s="162">
        <f>'雇用表(103部門）'!N14</f>
        <v>4.4525985662503369E-2</v>
      </c>
      <c r="U23" s="163">
        <f t="shared" si="7"/>
        <v>0</v>
      </c>
      <c r="V23" s="157">
        <f t="shared" ca="1" si="8"/>
        <v>583.59783827908143</v>
      </c>
      <c r="W23" s="416"/>
      <c r="X23" s="417"/>
      <c r="Y23" s="224">
        <f>生産者価格表!DU12</f>
        <v>-2.0483428599357723E-5</v>
      </c>
      <c r="Z23" s="157">
        <f t="shared" ca="1" si="9"/>
        <v>-223.91422484335402</v>
      </c>
      <c r="AA23" s="164">
        <f>生産者価格表!DT12</f>
        <v>0.60391697</v>
      </c>
      <c r="AB23" s="216">
        <f t="shared" ca="1" si="10"/>
        <v>-135.22560020729708</v>
      </c>
      <c r="AC23" s="228">
        <f ca="1"/>
        <v>746.75197604208222</v>
      </c>
      <c r="AD23" s="155">
        <f t="shared" ca="1" si="11"/>
        <v>286.30582845840809</v>
      </c>
      <c r="AE23" s="156">
        <f t="shared" ca="1" si="12"/>
        <v>162.9077513107969</v>
      </c>
      <c r="AF23" s="165">
        <f t="shared" ca="1" si="13"/>
        <v>0</v>
      </c>
      <c r="AG23" s="166">
        <f t="shared" ca="1" si="14"/>
        <v>0</v>
      </c>
      <c r="AH23" s="159">
        <f t="shared" ca="1" si="15"/>
        <v>3421.9030074829557</v>
      </c>
      <c r="AI23" s="155">
        <f t="shared" ca="1" si="16"/>
        <v>1311.9627492040484</v>
      </c>
      <c r="AJ23" s="167">
        <f t="shared" ca="1" si="17"/>
        <v>746.50558958987835</v>
      </c>
      <c r="AK23" s="161">
        <f t="shared" ca="1" si="18"/>
        <v>0</v>
      </c>
      <c r="AL23" s="168">
        <f t="shared" ca="1" si="19"/>
        <v>0</v>
      </c>
      <c r="AM23" s="203" t="s">
        <v>337</v>
      </c>
      <c r="AN23" s="199" t="s">
        <v>488</v>
      </c>
    </row>
    <row r="24" spans="1:40" s="62" customFormat="1" ht="20.25" customHeight="1">
      <c r="A24" s="203" t="s">
        <v>338</v>
      </c>
      <c r="B24" s="199" t="s">
        <v>489</v>
      </c>
      <c r="C24" s="190">
        <v>0</v>
      </c>
      <c r="D24" s="201">
        <f>生産者価格表!DT13</f>
        <v>0.38744109000000004</v>
      </c>
      <c r="E24" s="154">
        <f t="shared" si="0"/>
        <v>0</v>
      </c>
      <c r="F24" s="196">
        <f ca="1">OFFSET(投入係数表!$C$115,0,ROW()-16)</f>
        <v>0.25736702473969936</v>
      </c>
      <c r="G24" s="155">
        <f t="shared" ca="1" si="1"/>
        <v>0</v>
      </c>
      <c r="H24" s="317">
        <f ca="1">OFFSET(投入係数表!$C$110,0,ROW()-16)</f>
        <v>0.1883696251547882</v>
      </c>
      <c r="I24" s="156">
        <f t="shared" ca="1" si="2"/>
        <v>0</v>
      </c>
      <c r="J24" s="413"/>
      <c r="K24" s="157">
        <v>132.3463676539489</v>
      </c>
      <c r="L24" s="158">
        <f>生産者価格表!DT13</f>
        <v>0.38744109000000004</v>
      </c>
      <c r="M24" s="157">
        <f t="shared" si="3"/>
        <v>51.276420941386711</v>
      </c>
      <c r="N24" s="413"/>
      <c r="O24" s="159">
        <v>5055.0103820833938</v>
      </c>
      <c r="P24" s="155">
        <f t="shared" ca="1" si="4"/>
        <v>1300.9929820650939</v>
      </c>
      <c r="Q24" s="156">
        <f t="shared" ca="1" si="5"/>
        <v>952.21041082661156</v>
      </c>
      <c r="R24" s="160">
        <f>'雇用表(103部門）'!M15</f>
        <v>4.2979149024228468E-2</v>
      </c>
      <c r="S24" s="161">
        <f t="shared" si="6"/>
        <v>0</v>
      </c>
      <c r="T24" s="162">
        <f>'雇用表(103部門）'!N15</f>
        <v>4.2815655608889801E-2</v>
      </c>
      <c r="U24" s="163">
        <f t="shared" si="7"/>
        <v>0</v>
      </c>
      <c r="V24" s="157">
        <f t="shared" ca="1" si="8"/>
        <v>952.21041082661156</v>
      </c>
      <c r="W24" s="416"/>
      <c r="X24" s="417"/>
      <c r="Y24" s="224">
        <f>生産者価格表!DU13</f>
        <v>1.3253602485354442E-2</v>
      </c>
      <c r="Z24" s="157">
        <f t="shared" ca="1" si="9"/>
        <v>144881.51299939817</v>
      </c>
      <c r="AA24" s="164">
        <f>生産者価格表!DT13</f>
        <v>0.38744109000000004</v>
      </c>
      <c r="AB24" s="216">
        <f t="shared" ca="1" si="10"/>
        <v>56133.051317336001</v>
      </c>
      <c r="AC24" s="228">
        <f ca="1"/>
        <v>67765.089033480966</v>
      </c>
      <c r="AD24" s="155">
        <f t="shared" ca="1" si="11"/>
        <v>17440.499345767825</v>
      </c>
      <c r="AE24" s="156">
        <f t="shared" ca="1" si="12"/>
        <v>12764.884419817658</v>
      </c>
      <c r="AF24" s="165">
        <f t="shared" ca="1" si="13"/>
        <v>3</v>
      </c>
      <c r="AG24" s="166">
        <f t="shared" ca="1" si="14"/>
        <v>3</v>
      </c>
      <c r="AH24" s="159">
        <f t="shared" ca="1" si="15"/>
        <v>72820.099415564357</v>
      </c>
      <c r="AI24" s="155">
        <f t="shared" ca="1" si="16"/>
        <v>18741.492327832919</v>
      </c>
      <c r="AJ24" s="167">
        <f t="shared" ca="1" si="17"/>
        <v>13717.09483064427</v>
      </c>
      <c r="AK24" s="161">
        <f t="shared" ca="1" si="18"/>
        <v>3</v>
      </c>
      <c r="AL24" s="168">
        <f t="shared" ca="1" si="19"/>
        <v>3</v>
      </c>
      <c r="AM24" s="203" t="s">
        <v>338</v>
      </c>
      <c r="AN24" s="199" t="s">
        <v>489</v>
      </c>
    </row>
    <row r="25" spans="1:40" s="62" customFormat="1" ht="20.25" customHeight="1">
      <c r="A25" s="203" t="s">
        <v>339</v>
      </c>
      <c r="B25" s="199" t="s">
        <v>490</v>
      </c>
      <c r="C25" s="190">
        <v>0</v>
      </c>
      <c r="D25" s="201">
        <f>生産者価格表!DT14</f>
        <v>0.18079175000000003</v>
      </c>
      <c r="E25" s="154">
        <v>59723000</v>
      </c>
      <c r="F25" s="196">
        <f ca="1">OFFSET(投入係数表!$C$115,0,ROW()-16)</f>
        <v>0.35704233990958706</v>
      </c>
      <c r="G25" s="155">
        <f t="shared" ca="1" si="1"/>
        <v>21323639.66642027</v>
      </c>
      <c r="H25" s="317">
        <f ca="1">OFFSET(投入係数表!$C$110,0,ROW()-16)</f>
        <v>0.20056330013549278</v>
      </c>
      <c r="I25" s="156">
        <f t="shared" ca="1" si="2"/>
        <v>11978241.973992035</v>
      </c>
      <c r="J25" s="413"/>
      <c r="K25" s="157">
        <v>2023284.0904216422</v>
      </c>
      <c r="L25" s="158">
        <f>生産者価格表!DT14</f>
        <v>0.18079175000000003</v>
      </c>
      <c r="M25" s="157">
        <f t="shared" si="3"/>
        <v>365793.07145448698</v>
      </c>
      <c r="N25" s="413"/>
      <c r="O25" s="159">
        <v>426503.79415990791</v>
      </c>
      <c r="P25" s="155">
        <f t="shared" ca="1" si="4"/>
        <v>152279.91264717039</v>
      </c>
      <c r="Q25" s="156">
        <f t="shared" ca="1" si="5"/>
        <v>85541.008477020048</v>
      </c>
      <c r="R25" s="160">
        <f>'雇用表(103部門）'!M16</f>
        <v>6.8834603841916656E-2</v>
      </c>
      <c r="S25" s="161">
        <f t="shared" si="6"/>
        <v>4140</v>
      </c>
      <c r="T25" s="162">
        <f>'雇用表(103部門）'!N16</f>
        <v>6.3472667181623629E-2</v>
      </c>
      <c r="U25" s="163">
        <f t="shared" si="7"/>
        <v>3818</v>
      </c>
      <c r="V25" s="157">
        <f t="shared" ca="1" si="8"/>
        <v>12063782.982469054</v>
      </c>
      <c r="W25" s="416"/>
      <c r="X25" s="417"/>
      <c r="Y25" s="224">
        <f>生産者価格表!DU14</f>
        <v>8.9026850627196494E-3</v>
      </c>
      <c r="Z25" s="157">
        <f t="shared" ca="1" si="9"/>
        <v>97319.538824954478</v>
      </c>
      <c r="AA25" s="164">
        <f>生産者価格表!DT14</f>
        <v>0.18079175000000003</v>
      </c>
      <c r="AB25" s="216">
        <f t="shared" ca="1" si="10"/>
        <v>17594.569733356468</v>
      </c>
      <c r="AC25" s="228">
        <f ca="1"/>
        <v>19826.044034043094</v>
      </c>
      <c r="AD25" s="155">
        <f t="shared" ca="1" si="11"/>
        <v>7078.7371530652554</v>
      </c>
      <c r="AE25" s="156">
        <f t="shared" ca="1" si="12"/>
        <v>3976.3768200992813</v>
      </c>
      <c r="AF25" s="165">
        <f t="shared" ca="1" si="13"/>
        <v>1</v>
      </c>
      <c r="AG25" s="166">
        <f t="shared" ca="1" si="14"/>
        <v>1</v>
      </c>
      <c r="AH25" s="159">
        <f t="shared" ca="1" si="15"/>
        <v>60169329.838193953</v>
      </c>
      <c r="AI25" s="155">
        <f t="shared" ca="1" si="16"/>
        <v>21482998.316220503</v>
      </c>
      <c r="AJ25" s="167">
        <f t="shared" ca="1" si="17"/>
        <v>12067759.359289153</v>
      </c>
      <c r="AK25" s="161">
        <f t="shared" ca="1" si="18"/>
        <v>4141</v>
      </c>
      <c r="AL25" s="168">
        <f t="shared" ca="1" si="19"/>
        <v>3819</v>
      </c>
      <c r="AM25" s="203" t="s">
        <v>339</v>
      </c>
      <c r="AN25" s="199" t="s">
        <v>490</v>
      </c>
    </row>
    <row r="26" spans="1:40" s="62" customFormat="1" ht="20.25" customHeight="1">
      <c r="A26" s="203" t="s">
        <v>340</v>
      </c>
      <c r="B26" s="199" t="s">
        <v>491</v>
      </c>
      <c r="C26" s="190">
        <v>0</v>
      </c>
      <c r="D26" s="201">
        <f>生産者価格表!DT15</f>
        <v>0.82572329999999994</v>
      </c>
      <c r="E26" s="154">
        <f t="shared" si="0"/>
        <v>0</v>
      </c>
      <c r="F26" s="196">
        <f ca="1">OFFSET(投入係数表!$C$115,0,ROW()-16)</f>
        <v>7.7228495163519637E-2</v>
      </c>
      <c r="G26" s="155">
        <f t="shared" ca="1" si="1"/>
        <v>0</v>
      </c>
      <c r="H26" s="317">
        <f ca="1">OFFSET(投入係数表!$C$110,0,ROW()-16)</f>
        <v>2.6192216157735194E-2</v>
      </c>
      <c r="I26" s="156">
        <f t="shared" ca="1" si="2"/>
        <v>0</v>
      </c>
      <c r="J26" s="413"/>
      <c r="K26" s="157">
        <v>1842.2141711830925</v>
      </c>
      <c r="L26" s="158">
        <f>生産者価格表!DT15</f>
        <v>0.82572329999999994</v>
      </c>
      <c r="M26" s="157">
        <f t="shared" si="3"/>
        <v>1521.1591647360679</v>
      </c>
      <c r="N26" s="413"/>
      <c r="O26" s="159">
        <v>12096.69767109261</v>
      </c>
      <c r="P26" s="155">
        <f t="shared" ca="1" si="4"/>
        <v>934.20975758653492</v>
      </c>
      <c r="Q26" s="156">
        <f t="shared" ca="1" si="5"/>
        <v>316.83932019602958</v>
      </c>
      <c r="R26" s="160">
        <f>'雇用表(103部門）'!M17</f>
        <v>4.6129299326761524E-3</v>
      </c>
      <c r="S26" s="161">
        <f t="shared" si="6"/>
        <v>0</v>
      </c>
      <c r="T26" s="162">
        <f>'雇用表(103部門）'!N17</f>
        <v>4.3577465746983228E-3</v>
      </c>
      <c r="U26" s="163">
        <f t="shared" si="7"/>
        <v>0</v>
      </c>
      <c r="V26" s="157">
        <f t="shared" ca="1" si="8"/>
        <v>316.83932019602958</v>
      </c>
      <c r="W26" s="416"/>
      <c r="X26" s="417"/>
      <c r="Y26" s="224">
        <f>生産者価格表!DU15</f>
        <v>1.2396529150106556E-2</v>
      </c>
      <c r="Z26" s="157">
        <f t="shared" ca="1" si="9"/>
        <v>135512.43152140986</v>
      </c>
      <c r="AA26" s="164">
        <f>生産者価格表!DT15</f>
        <v>0.82572329999999994</v>
      </c>
      <c r="AB26" s="216">
        <f t="shared" ca="1" si="10"/>
        <v>111895.77214688256</v>
      </c>
      <c r="AC26" s="228">
        <f ca="1"/>
        <v>123890.81349874428</v>
      </c>
      <c r="AD26" s="155">
        <f t="shared" ca="1" si="11"/>
        <v>9567.9010910922862</v>
      </c>
      <c r="AE26" s="156">
        <f t="shared" ca="1" si="12"/>
        <v>3244.9749671167674</v>
      </c>
      <c r="AF26" s="165">
        <f t="shared" ca="1" si="13"/>
        <v>1</v>
      </c>
      <c r="AG26" s="166">
        <f t="shared" ca="1" si="14"/>
        <v>1</v>
      </c>
      <c r="AH26" s="159">
        <f t="shared" ca="1" si="15"/>
        <v>135987.51116983689</v>
      </c>
      <c r="AI26" s="155">
        <f t="shared" ca="1" si="16"/>
        <v>10502.110848678822</v>
      </c>
      <c r="AJ26" s="167">
        <f t="shared" ca="1" si="17"/>
        <v>3561.8142873127972</v>
      </c>
      <c r="AK26" s="161">
        <f t="shared" ca="1" si="18"/>
        <v>1</v>
      </c>
      <c r="AL26" s="168">
        <f t="shared" ca="1" si="19"/>
        <v>1</v>
      </c>
      <c r="AM26" s="203" t="s">
        <v>340</v>
      </c>
      <c r="AN26" s="199" t="s">
        <v>491</v>
      </c>
    </row>
    <row r="27" spans="1:40" s="62" customFormat="1" ht="20.25" customHeight="1">
      <c r="A27" s="203" t="s">
        <v>341</v>
      </c>
      <c r="B27" s="199" t="s">
        <v>492</v>
      </c>
      <c r="C27" s="190">
        <v>0</v>
      </c>
      <c r="D27" s="201">
        <f>生産者価格表!DT16</f>
        <v>0.39073480000000005</v>
      </c>
      <c r="E27" s="154">
        <f t="shared" si="0"/>
        <v>0</v>
      </c>
      <c r="F27" s="196">
        <f ca="1">OFFSET(投入係数表!$C$115,0,ROW()-16)</f>
        <v>0.54780864971492937</v>
      </c>
      <c r="G27" s="155">
        <f t="shared" ca="1" si="1"/>
        <v>0</v>
      </c>
      <c r="H27" s="317">
        <f ca="1">OFFSET(投入係数表!$C$110,0,ROW()-16)</f>
        <v>0.25677821758475888</v>
      </c>
      <c r="I27" s="156">
        <f t="shared" ca="1" si="2"/>
        <v>0</v>
      </c>
      <c r="J27" s="413"/>
      <c r="K27" s="157">
        <v>0</v>
      </c>
      <c r="L27" s="158">
        <f>生産者価格表!DT16</f>
        <v>0.39073480000000005</v>
      </c>
      <c r="M27" s="157">
        <f t="shared" si="3"/>
        <v>0</v>
      </c>
      <c r="N27" s="413"/>
      <c r="O27" s="159">
        <v>311.38779492528073</v>
      </c>
      <c r="P27" s="155">
        <f t="shared" ca="1" si="4"/>
        <v>170.58092747572738</v>
      </c>
      <c r="Q27" s="156">
        <f t="shared" ca="1" si="5"/>
        <v>79.957602958562006</v>
      </c>
      <c r="R27" s="160">
        <f>'雇用表(103部門）'!M18</f>
        <v>0.11700928404582546</v>
      </c>
      <c r="S27" s="161">
        <f t="shared" si="6"/>
        <v>0</v>
      </c>
      <c r="T27" s="162">
        <f>'雇用表(103部門）'!N18</f>
        <v>9.679107206758919E-2</v>
      </c>
      <c r="U27" s="163">
        <f t="shared" si="7"/>
        <v>0</v>
      </c>
      <c r="V27" s="157">
        <f t="shared" ca="1" si="8"/>
        <v>79.957602958562006</v>
      </c>
      <c r="W27" s="416"/>
      <c r="X27" s="417"/>
      <c r="Y27" s="224">
        <f>生産者価格表!DU16</f>
        <v>1.4388686498595725E-2</v>
      </c>
      <c r="Z27" s="157">
        <f t="shared" ca="1" si="9"/>
        <v>157289.66311568167</v>
      </c>
      <c r="AA27" s="164">
        <f>生産者価格表!DT16</f>
        <v>0.39073480000000005</v>
      </c>
      <c r="AB27" s="216">
        <f t="shared" ca="1" si="10"/>
        <v>61458.545059573262</v>
      </c>
      <c r="AC27" s="228">
        <f ca="1"/>
        <v>65055.371914875301</v>
      </c>
      <c r="AD27" s="155">
        <f t="shared" ca="1" si="11"/>
        <v>35637.895445390379</v>
      </c>
      <c r="AE27" s="156">
        <f t="shared" ca="1" si="12"/>
        <v>16704.802444615263</v>
      </c>
      <c r="AF27" s="165">
        <f t="shared" ca="1" si="13"/>
        <v>8</v>
      </c>
      <c r="AG27" s="166">
        <f t="shared" ca="1" si="14"/>
        <v>6</v>
      </c>
      <c r="AH27" s="159">
        <f t="shared" ca="1" si="15"/>
        <v>65366.759709800579</v>
      </c>
      <c r="AI27" s="155">
        <f t="shared" ca="1" si="16"/>
        <v>35808.476372866106</v>
      </c>
      <c r="AJ27" s="167">
        <f t="shared" ca="1" si="17"/>
        <v>16784.760047573825</v>
      </c>
      <c r="AK27" s="161">
        <f t="shared" ca="1" si="18"/>
        <v>8</v>
      </c>
      <c r="AL27" s="168">
        <f t="shared" ca="1" si="19"/>
        <v>6</v>
      </c>
      <c r="AM27" s="203" t="s">
        <v>341</v>
      </c>
      <c r="AN27" s="199" t="s">
        <v>492</v>
      </c>
    </row>
    <row r="28" spans="1:40" s="62" customFormat="1" ht="20.25" customHeight="1">
      <c r="A28" s="203" t="s">
        <v>342</v>
      </c>
      <c r="B28" s="199" t="s">
        <v>493</v>
      </c>
      <c r="C28" s="190">
        <v>0</v>
      </c>
      <c r="D28" s="201">
        <f>生産者価格表!DT17</f>
        <v>0.32161094000000001</v>
      </c>
      <c r="E28" s="154">
        <f t="shared" si="0"/>
        <v>0</v>
      </c>
      <c r="F28" s="196">
        <f ca="1">OFFSET(投入係数表!$C$115,0,ROW()-16)</f>
        <v>0.44879929233365307</v>
      </c>
      <c r="G28" s="155">
        <f t="shared" ca="1" si="1"/>
        <v>0</v>
      </c>
      <c r="H28" s="317">
        <f ca="1">OFFSET(投入係数表!$C$110,0,ROW()-16)</f>
        <v>0.25853218734892286</v>
      </c>
      <c r="I28" s="156">
        <f t="shared" ca="1" si="2"/>
        <v>0</v>
      </c>
      <c r="J28" s="413"/>
      <c r="K28" s="157">
        <v>982469.71528709913</v>
      </c>
      <c r="L28" s="158">
        <f>生産者価格表!DT17</f>
        <v>0.32161094000000001</v>
      </c>
      <c r="M28" s="157">
        <f t="shared" si="3"/>
        <v>315973.00865501631</v>
      </c>
      <c r="N28" s="413"/>
      <c r="O28" s="159">
        <v>338449.79866557667</v>
      </c>
      <c r="P28" s="155">
        <f t="shared" ca="1" si="4"/>
        <v>151896.03013157815</v>
      </c>
      <c r="Q28" s="156">
        <f t="shared" ca="1" si="5"/>
        <v>87500.166756814084</v>
      </c>
      <c r="R28" s="160">
        <f>'雇用表(103部門）'!M19</f>
        <v>5.8323508425856908E-2</v>
      </c>
      <c r="S28" s="161">
        <f t="shared" si="6"/>
        <v>20</v>
      </c>
      <c r="T28" s="162">
        <f>'雇用表(103部門）'!N19</f>
        <v>5.3073342634371488E-2</v>
      </c>
      <c r="U28" s="163">
        <f t="shared" si="7"/>
        <v>18</v>
      </c>
      <c r="V28" s="157">
        <f t="shared" ca="1" si="8"/>
        <v>87500.166756814084</v>
      </c>
      <c r="W28" s="416"/>
      <c r="X28" s="417"/>
      <c r="Y28" s="224">
        <f>生産者価格表!DU17</f>
        <v>1.9622176553449361E-2</v>
      </c>
      <c r="Z28" s="157">
        <f t="shared" ca="1" si="9"/>
        <v>214499.46386626005</v>
      </c>
      <c r="AA28" s="164">
        <f>生産者価格表!DT17</f>
        <v>0.32161094000000001</v>
      </c>
      <c r="AB28" s="216">
        <f t="shared" ca="1" si="10"/>
        <v>68985.374203523927</v>
      </c>
      <c r="AC28" s="228">
        <f ca="1"/>
        <v>82710.80343624005</v>
      </c>
      <c r="AD28" s="155">
        <f t="shared" ca="1" si="11"/>
        <v>37120.550050532416</v>
      </c>
      <c r="AE28" s="156">
        <f t="shared" ca="1" si="12"/>
        <v>21383.404929757944</v>
      </c>
      <c r="AF28" s="165">
        <f t="shared" ca="1" si="13"/>
        <v>5</v>
      </c>
      <c r="AG28" s="166">
        <f t="shared" ca="1" si="14"/>
        <v>4</v>
      </c>
      <c r="AH28" s="159">
        <f t="shared" ca="1" si="15"/>
        <v>421160.60210181674</v>
      </c>
      <c r="AI28" s="155">
        <f t="shared" ca="1" si="16"/>
        <v>189016.58018211057</v>
      </c>
      <c r="AJ28" s="167">
        <f t="shared" ca="1" si="17"/>
        <v>108883.57168657203</v>
      </c>
      <c r="AK28" s="161">
        <f t="shared" ca="1" si="18"/>
        <v>25</v>
      </c>
      <c r="AL28" s="168">
        <f t="shared" ca="1" si="19"/>
        <v>22</v>
      </c>
      <c r="AM28" s="203" t="s">
        <v>342</v>
      </c>
      <c r="AN28" s="199" t="s">
        <v>493</v>
      </c>
    </row>
    <row r="29" spans="1:40" s="62" customFormat="1" ht="20.25" customHeight="1">
      <c r="A29" s="203" t="s">
        <v>343</v>
      </c>
      <c r="B29" s="199" t="s">
        <v>494</v>
      </c>
      <c r="C29" s="190">
        <v>0</v>
      </c>
      <c r="D29" s="201">
        <f>生産者価格表!DT18</f>
        <v>4.8870349999999951E-2</v>
      </c>
      <c r="E29" s="154">
        <f t="shared" si="0"/>
        <v>0</v>
      </c>
      <c r="F29" s="196">
        <f ca="1">OFFSET(投入係数表!$C$115,0,ROW()-16)</f>
        <v>0.65041802327323195</v>
      </c>
      <c r="G29" s="155">
        <f t="shared" ca="1" si="1"/>
        <v>0</v>
      </c>
      <c r="H29" s="317">
        <f ca="1">OFFSET(投入係数表!$C$110,0,ROW()-16)</f>
        <v>0.17365501458805066</v>
      </c>
      <c r="I29" s="156">
        <f t="shared" ca="1" si="2"/>
        <v>0</v>
      </c>
      <c r="J29" s="413"/>
      <c r="K29" s="157">
        <v>25237.979646009295</v>
      </c>
      <c r="L29" s="158">
        <f>生産者価格表!DT18</f>
        <v>4.8870349999999951E-2</v>
      </c>
      <c r="M29" s="157">
        <f t="shared" si="3"/>
        <v>1233.388898593349</v>
      </c>
      <c r="N29" s="413"/>
      <c r="O29" s="159">
        <v>8718.0353871638981</v>
      </c>
      <c r="P29" s="155">
        <f t="shared" ca="1" si="4"/>
        <v>5670.3673433452277</v>
      </c>
      <c r="Q29" s="156">
        <f t="shared" ca="1" si="5"/>
        <v>1513.9305623370885</v>
      </c>
      <c r="R29" s="160">
        <f>'雇用表(103部門）'!M20</f>
        <v>6.987188222094011E-2</v>
      </c>
      <c r="S29" s="161">
        <f t="shared" si="6"/>
        <v>1</v>
      </c>
      <c r="T29" s="162">
        <f>'雇用表(103部門）'!N20</f>
        <v>6.9292032575953053E-2</v>
      </c>
      <c r="U29" s="163">
        <f t="shared" si="7"/>
        <v>1</v>
      </c>
      <c r="V29" s="157">
        <f t="shared" ca="1" si="8"/>
        <v>1513.9305623370885</v>
      </c>
      <c r="W29" s="416"/>
      <c r="X29" s="417"/>
      <c r="Y29" s="224">
        <f>生産者価格表!DU18</f>
        <v>2.9090431839162389E-2</v>
      </c>
      <c r="Z29" s="157">
        <f t="shared" ca="1" si="9"/>
        <v>318001.52323272271</v>
      </c>
      <c r="AA29" s="164">
        <f>生産者価格表!DT18</f>
        <v>4.8870349999999951E-2</v>
      </c>
      <c r="AB29" s="216">
        <f t="shared" ca="1" si="10"/>
        <v>15540.845740916275</v>
      </c>
      <c r="AC29" s="228">
        <f ca="1"/>
        <v>16865.302988868083</v>
      </c>
      <c r="AD29" s="155">
        <f t="shared" ca="1" si="11"/>
        <v>10969.497031923709</v>
      </c>
      <c r="AE29" s="156">
        <f t="shared" ca="1" si="12"/>
        <v>2928.7444365637812</v>
      </c>
      <c r="AF29" s="165">
        <f t="shared" ca="1" si="13"/>
        <v>1</v>
      </c>
      <c r="AG29" s="166">
        <f t="shared" ca="1" si="14"/>
        <v>1</v>
      </c>
      <c r="AH29" s="159">
        <f t="shared" ca="1" si="15"/>
        <v>25583.338376031981</v>
      </c>
      <c r="AI29" s="155">
        <f t="shared" ca="1" si="16"/>
        <v>16639.864375268939</v>
      </c>
      <c r="AJ29" s="167">
        <f t="shared" ca="1" si="17"/>
        <v>4442.6749989008695</v>
      </c>
      <c r="AK29" s="161">
        <f t="shared" ca="1" si="18"/>
        <v>2</v>
      </c>
      <c r="AL29" s="168">
        <f t="shared" ca="1" si="19"/>
        <v>2</v>
      </c>
      <c r="AM29" s="203" t="s">
        <v>343</v>
      </c>
      <c r="AN29" s="199" t="s">
        <v>494</v>
      </c>
    </row>
    <row r="30" spans="1:40" s="62" customFormat="1" ht="20.25" customHeight="1">
      <c r="A30" s="203" t="s">
        <v>344</v>
      </c>
      <c r="B30" s="199" t="s">
        <v>495</v>
      </c>
      <c r="C30" s="190">
        <v>0</v>
      </c>
      <c r="D30" s="201">
        <f>生産者価格表!DT19</f>
        <v>2.2853200000000018E-2</v>
      </c>
      <c r="E30" s="154">
        <f t="shared" si="0"/>
        <v>0</v>
      </c>
      <c r="F30" s="196">
        <f ca="1">OFFSET(投入係数表!$C$115,0,ROW()-16)</f>
        <v>0.28381905233324717</v>
      </c>
      <c r="G30" s="155">
        <f t="shared" ca="1" si="1"/>
        <v>0</v>
      </c>
      <c r="H30" s="317">
        <f ca="1">OFFSET(投入係数表!$C$110,0,ROW()-16)</f>
        <v>0.14885056967764262</v>
      </c>
      <c r="I30" s="156">
        <f t="shared" ca="1" si="2"/>
        <v>0</v>
      </c>
      <c r="J30" s="413"/>
      <c r="K30" s="157">
        <v>0</v>
      </c>
      <c r="L30" s="158">
        <f>生産者価格表!DT19</f>
        <v>2.2853200000000018E-2</v>
      </c>
      <c r="M30" s="157">
        <f t="shared" si="3"/>
        <v>0</v>
      </c>
      <c r="N30" s="413"/>
      <c r="O30" s="159">
        <v>4880.87964143105</v>
      </c>
      <c r="P30" s="155">
        <f t="shared" ca="1" si="4"/>
        <v>1385.2866343835999</v>
      </c>
      <c r="Q30" s="156">
        <f t="shared" ca="1" si="5"/>
        <v>726.52171515501982</v>
      </c>
      <c r="R30" s="160">
        <f>'雇用表(103部門）'!M21</f>
        <v>7.556277843241184E-2</v>
      </c>
      <c r="S30" s="161">
        <f t="shared" si="6"/>
        <v>0</v>
      </c>
      <c r="T30" s="162">
        <f>'雇用表(103部門）'!N21</f>
        <v>7.4905710793869124E-2</v>
      </c>
      <c r="U30" s="163">
        <f t="shared" si="7"/>
        <v>0</v>
      </c>
      <c r="V30" s="157">
        <f t="shared" ca="1" si="8"/>
        <v>726.52171515501982</v>
      </c>
      <c r="W30" s="416"/>
      <c r="X30" s="417"/>
      <c r="Y30" s="224">
        <f>生産者価格表!DU19</f>
        <v>7.2883288496827011E-4</v>
      </c>
      <c r="Z30" s="157">
        <f t="shared" ca="1" si="9"/>
        <v>7967.2233428310319</v>
      </c>
      <c r="AA30" s="164">
        <f>生産者価格表!DT19</f>
        <v>2.2853200000000018E-2</v>
      </c>
      <c r="AB30" s="216">
        <f t="shared" ca="1" si="10"/>
        <v>182.07654849838627</v>
      </c>
      <c r="AC30" s="228">
        <f ca="1"/>
        <v>544.16031695076185</v>
      </c>
      <c r="AD30" s="155">
        <f t="shared" ca="1" si="11"/>
        <v>154.44306547432464</v>
      </c>
      <c r="AE30" s="156">
        <f t="shared" ca="1" si="12"/>
        <v>80.998573174087468</v>
      </c>
      <c r="AF30" s="165">
        <f t="shared" ca="1" si="13"/>
        <v>0</v>
      </c>
      <c r="AG30" s="166">
        <f t="shared" ca="1" si="14"/>
        <v>0</v>
      </c>
      <c r="AH30" s="159">
        <f t="shared" ca="1" si="15"/>
        <v>5425.0399583818116</v>
      </c>
      <c r="AI30" s="155">
        <f t="shared" ca="1" si="16"/>
        <v>1539.7296998579245</v>
      </c>
      <c r="AJ30" s="167">
        <f t="shared" ca="1" si="17"/>
        <v>807.5202883291073</v>
      </c>
      <c r="AK30" s="161">
        <f t="shared" ca="1" si="18"/>
        <v>0</v>
      </c>
      <c r="AL30" s="168">
        <f t="shared" ca="1" si="19"/>
        <v>0</v>
      </c>
      <c r="AM30" s="203" t="s">
        <v>344</v>
      </c>
      <c r="AN30" s="199" t="s">
        <v>495</v>
      </c>
    </row>
    <row r="31" spans="1:40" s="62" customFormat="1" ht="20.25" customHeight="1">
      <c r="A31" s="203" t="s">
        <v>345</v>
      </c>
      <c r="B31" s="199" t="s">
        <v>496</v>
      </c>
      <c r="C31" s="190">
        <v>0</v>
      </c>
      <c r="D31" s="201">
        <f>生産者価格表!DT20</f>
        <v>8.0818410000000007E-2</v>
      </c>
      <c r="E31" s="154">
        <f t="shared" si="0"/>
        <v>0</v>
      </c>
      <c r="F31" s="196">
        <f ca="1">OFFSET(投入係数表!$C$115,0,ROW()-16)</f>
        <v>0.70419093063774352</v>
      </c>
      <c r="G31" s="155">
        <f t="shared" ca="1" si="1"/>
        <v>0</v>
      </c>
      <c r="H31" s="317">
        <f ca="1">OFFSET(投入係数表!$C$110,0,ROW()-16)</f>
        <v>0.69412589534707292</v>
      </c>
      <c r="I31" s="156">
        <f t="shared" ca="1" si="2"/>
        <v>0</v>
      </c>
      <c r="J31" s="413"/>
      <c r="K31" s="157">
        <v>20.088287947474392</v>
      </c>
      <c r="L31" s="158">
        <f>生産者価格表!DT20</f>
        <v>8.0818410000000007E-2</v>
      </c>
      <c r="M31" s="157">
        <f t="shared" si="3"/>
        <v>1.6235034915370441</v>
      </c>
      <c r="N31" s="413"/>
      <c r="O31" s="159">
        <v>12083.394903000792</v>
      </c>
      <c r="P31" s="155">
        <f t="shared" ca="1" si="4"/>
        <v>8509.017102007494</v>
      </c>
      <c r="Q31" s="156">
        <f t="shared" ca="1" si="5"/>
        <v>8387.397305877681</v>
      </c>
      <c r="R31" s="160">
        <f>'雇用表(103部門）'!M22</f>
        <v>0.2234116582167878</v>
      </c>
      <c r="S31" s="161">
        <f t="shared" si="6"/>
        <v>3</v>
      </c>
      <c r="T31" s="162">
        <f>'雇用表(103部門）'!N22</f>
        <v>0.17684576224186013</v>
      </c>
      <c r="U31" s="163">
        <f t="shared" si="7"/>
        <v>2</v>
      </c>
      <c r="V31" s="157">
        <f t="shared" ca="1" si="8"/>
        <v>8387.397305877681</v>
      </c>
      <c r="W31" s="416"/>
      <c r="X31" s="417"/>
      <c r="Y31" s="224">
        <f>生産者価格表!DU20</f>
        <v>2.4577283161164392E-4</v>
      </c>
      <c r="Z31" s="157">
        <f t="shared" ca="1" si="9"/>
        <v>2686.6612105945487</v>
      </c>
      <c r="AA31" s="164">
        <f>生産者価格表!DT20</f>
        <v>8.0818410000000007E-2</v>
      </c>
      <c r="AB31" s="216">
        <f t="shared" ca="1" si="10"/>
        <v>217.1316872489266</v>
      </c>
      <c r="AC31" s="228">
        <f ca="1"/>
        <v>615.10550621400807</v>
      </c>
      <c r="AD31" s="155">
        <f t="shared" ca="1" si="11"/>
        <v>433.15171886124267</v>
      </c>
      <c r="AE31" s="156">
        <f t="shared" ca="1" si="12"/>
        <v>426.96066023371287</v>
      </c>
      <c r="AF31" s="165">
        <f t="shared" ca="1" si="13"/>
        <v>0</v>
      </c>
      <c r="AG31" s="166">
        <f t="shared" ca="1" si="14"/>
        <v>0</v>
      </c>
      <c r="AH31" s="159">
        <f t="shared" ca="1" si="15"/>
        <v>12698.500409214799</v>
      </c>
      <c r="AI31" s="155">
        <f t="shared" ca="1" si="16"/>
        <v>8942.1688208687374</v>
      </c>
      <c r="AJ31" s="167">
        <f t="shared" ca="1" si="17"/>
        <v>8814.3579661113945</v>
      </c>
      <c r="AK31" s="161">
        <f t="shared" ca="1" si="18"/>
        <v>3</v>
      </c>
      <c r="AL31" s="168">
        <f t="shared" ca="1" si="19"/>
        <v>2</v>
      </c>
      <c r="AM31" s="203" t="s">
        <v>345</v>
      </c>
      <c r="AN31" s="199" t="s">
        <v>496</v>
      </c>
    </row>
    <row r="32" spans="1:40" s="62" customFormat="1" ht="20.25" customHeight="1">
      <c r="A32" s="203" t="s">
        <v>346</v>
      </c>
      <c r="B32" s="199" t="s">
        <v>497</v>
      </c>
      <c r="C32" s="190">
        <v>0</v>
      </c>
      <c r="D32" s="201">
        <f>生産者価格表!DT21</f>
        <v>7.0166750000000055E-2</v>
      </c>
      <c r="E32" s="154">
        <f t="shared" si="0"/>
        <v>0</v>
      </c>
      <c r="F32" s="196">
        <f ca="1">OFFSET(投入係数表!$C$115,0,ROW()-16)</f>
        <v>0.70739714297236234</v>
      </c>
      <c r="G32" s="155">
        <f t="shared" ca="1" si="1"/>
        <v>0</v>
      </c>
      <c r="H32" s="317">
        <f ca="1">OFFSET(投入係数表!$C$110,0,ROW()-16)</f>
        <v>0.71080806399439889</v>
      </c>
      <c r="I32" s="156">
        <f t="shared" ca="1" si="2"/>
        <v>0</v>
      </c>
      <c r="J32" s="413"/>
      <c r="K32" s="157">
        <v>39747.631864070361</v>
      </c>
      <c r="L32" s="158">
        <f>生産者価格表!DT21</f>
        <v>7.0166750000000055E-2</v>
      </c>
      <c r="M32" s="157">
        <f t="shared" si="3"/>
        <v>2788.9621480982614</v>
      </c>
      <c r="N32" s="413"/>
      <c r="O32" s="159">
        <v>10012.035656040653</v>
      </c>
      <c r="P32" s="155">
        <f t="shared" ca="1" si="4"/>
        <v>7082.4854184205788</v>
      </c>
      <c r="Q32" s="156">
        <f t="shared" ca="1" si="5"/>
        <v>7116.6356813131479</v>
      </c>
      <c r="R32" s="160">
        <f>'雇用表(103部門）'!M23</f>
        <v>0.2738363777234557</v>
      </c>
      <c r="S32" s="161">
        <f t="shared" si="6"/>
        <v>3</v>
      </c>
      <c r="T32" s="162">
        <f>'雇用表(103部門）'!N23</f>
        <v>0.23947276522831423</v>
      </c>
      <c r="U32" s="163">
        <f t="shared" si="7"/>
        <v>2</v>
      </c>
      <c r="V32" s="157">
        <f t="shared" ca="1" si="8"/>
        <v>7116.6356813131479</v>
      </c>
      <c r="W32" s="416"/>
      <c r="X32" s="417"/>
      <c r="Y32" s="224">
        <f>生産者価格表!DU21</f>
        <v>1.4511230029702579E-2</v>
      </c>
      <c r="Z32" s="157">
        <f t="shared" ca="1" si="9"/>
        <v>158629.2454831677</v>
      </c>
      <c r="AA32" s="164">
        <f>生産者価格表!DT21</f>
        <v>7.0166750000000055E-2</v>
      </c>
      <c r="AB32" s="216">
        <f t="shared" ca="1" si="10"/>
        <v>11130.498610506067</v>
      </c>
      <c r="AC32" s="228">
        <f ca="1"/>
        <v>12622.612282288279</v>
      </c>
      <c r="AD32" s="155">
        <f t="shared" ca="1" si="11"/>
        <v>8929.1998653385781</v>
      </c>
      <c r="AE32" s="156">
        <f t="shared" ca="1" si="12"/>
        <v>8972.2545989252521</v>
      </c>
      <c r="AF32" s="165">
        <f t="shared" ca="1" si="13"/>
        <v>3</v>
      </c>
      <c r="AG32" s="166">
        <f t="shared" ca="1" si="14"/>
        <v>3</v>
      </c>
      <c r="AH32" s="159">
        <f t="shared" ca="1" si="15"/>
        <v>22634.647938328933</v>
      </c>
      <c r="AI32" s="155">
        <f t="shared" ca="1" si="16"/>
        <v>16011.685283759158</v>
      </c>
      <c r="AJ32" s="167">
        <f t="shared" ca="1" si="17"/>
        <v>16088.8902802384</v>
      </c>
      <c r="AK32" s="161">
        <f t="shared" ca="1" si="18"/>
        <v>6</v>
      </c>
      <c r="AL32" s="168">
        <f t="shared" ca="1" si="19"/>
        <v>5</v>
      </c>
      <c r="AM32" s="203" t="s">
        <v>346</v>
      </c>
      <c r="AN32" s="199" t="s">
        <v>497</v>
      </c>
    </row>
    <row r="33" spans="1:40" s="62" customFormat="1" ht="20.25" customHeight="1">
      <c r="A33" s="203" t="s">
        <v>347</v>
      </c>
      <c r="B33" s="199" t="s">
        <v>498</v>
      </c>
      <c r="C33" s="190">
        <v>0</v>
      </c>
      <c r="D33" s="201">
        <f>生産者価格表!DT22</f>
        <v>0.29855496999999998</v>
      </c>
      <c r="E33" s="154">
        <f t="shared" si="0"/>
        <v>0</v>
      </c>
      <c r="F33" s="196">
        <f ca="1">OFFSET(投入係数表!$C$115,0,ROW()-16)</f>
        <v>0.26627008172133604</v>
      </c>
      <c r="G33" s="155">
        <f t="shared" ca="1" si="1"/>
        <v>0</v>
      </c>
      <c r="H33" s="317">
        <f ca="1">OFFSET(投入係数表!$C$110,0,ROW()-16)</f>
        <v>0.14728838880354017</v>
      </c>
      <c r="I33" s="156">
        <f t="shared" ca="1" si="2"/>
        <v>0</v>
      </c>
      <c r="J33" s="413"/>
      <c r="K33" s="157">
        <v>21539.371335680185</v>
      </c>
      <c r="L33" s="158">
        <f>生産者価格表!DT22</f>
        <v>0.29855496999999998</v>
      </c>
      <c r="M33" s="157">
        <f t="shared" si="3"/>
        <v>6430.6863629428572</v>
      </c>
      <c r="N33" s="413"/>
      <c r="O33" s="159">
        <v>15754.855440427635</v>
      </c>
      <c r="P33" s="155">
        <f t="shared" ca="1" si="4"/>
        <v>4195.0466456305021</v>
      </c>
      <c r="Q33" s="156">
        <f t="shared" ca="1" si="5"/>
        <v>2320.5072736532757</v>
      </c>
      <c r="R33" s="160">
        <f>'雇用表(103部門）'!M24</f>
        <v>5.6113188822026996E-2</v>
      </c>
      <c r="S33" s="161">
        <f t="shared" si="6"/>
        <v>1</v>
      </c>
      <c r="T33" s="162">
        <f>'雇用表(103部門）'!N24</f>
        <v>4.9762749345155032E-2</v>
      </c>
      <c r="U33" s="163">
        <f t="shared" si="7"/>
        <v>1</v>
      </c>
      <c r="V33" s="157">
        <f t="shared" ca="1" si="8"/>
        <v>2320.5072736532757</v>
      </c>
      <c r="W33" s="416"/>
      <c r="X33" s="417"/>
      <c r="Y33" s="224">
        <f>生産者価格表!DU22</f>
        <v>9.3373952277906068E-5</v>
      </c>
      <c r="Z33" s="157">
        <f t="shared" ca="1" si="9"/>
        <v>1020.7156503830247</v>
      </c>
      <c r="AA33" s="164">
        <f>生産者価格表!DT22</f>
        <v>0.29855496999999998</v>
      </c>
      <c r="AB33" s="216">
        <f t="shared" ca="1" si="10"/>
        <v>304.73973037863442</v>
      </c>
      <c r="AC33" s="228">
        <f ca="1"/>
        <v>2227.0588283540169</v>
      </c>
      <c r="AD33" s="155">
        <f t="shared" ca="1" si="11"/>
        <v>592.99913622404699</v>
      </c>
      <c r="AE33" s="156">
        <f t="shared" ca="1" si="12"/>
        <v>328.01990659896308</v>
      </c>
      <c r="AF33" s="165">
        <f t="shared" ca="1" si="13"/>
        <v>0</v>
      </c>
      <c r="AG33" s="166">
        <f t="shared" ca="1" si="14"/>
        <v>0</v>
      </c>
      <c r="AH33" s="159">
        <f t="shared" ca="1" si="15"/>
        <v>17981.914268781653</v>
      </c>
      <c r="AI33" s="155">
        <f t="shared" ca="1" si="16"/>
        <v>4788.0457818545492</v>
      </c>
      <c r="AJ33" s="167">
        <f t="shared" ca="1" si="17"/>
        <v>2648.5271802522388</v>
      </c>
      <c r="AK33" s="161">
        <f t="shared" ca="1" si="18"/>
        <v>1</v>
      </c>
      <c r="AL33" s="168">
        <f t="shared" ca="1" si="19"/>
        <v>1</v>
      </c>
      <c r="AM33" s="203" t="s">
        <v>347</v>
      </c>
      <c r="AN33" s="199" t="s">
        <v>498</v>
      </c>
    </row>
    <row r="34" spans="1:40" s="62" customFormat="1" ht="20.25" customHeight="1">
      <c r="A34" s="203" t="s">
        <v>348</v>
      </c>
      <c r="B34" s="199" t="s">
        <v>499</v>
      </c>
      <c r="C34" s="190">
        <v>0</v>
      </c>
      <c r="D34" s="201">
        <f>生産者価格表!DT23</f>
        <v>0.27703635999999998</v>
      </c>
      <c r="E34" s="154">
        <f t="shared" si="0"/>
        <v>0</v>
      </c>
      <c r="F34" s="196">
        <f ca="1">OFFSET(投入係数表!$C$115,0,ROW()-16)</f>
        <v>0.43531001607414654</v>
      </c>
      <c r="G34" s="155">
        <f t="shared" ca="1" si="1"/>
        <v>0</v>
      </c>
      <c r="H34" s="317">
        <f ca="1">OFFSET(投入係数表!$C$110,0,ROW()-16)</f>
        <v>0.37173700357045203</v>
      </c>
      <c r="I34" s="156">
        <f t="shared" ca="1" si="2"/>
        <v>0</v>
      </c>
      <c r="J34" s="413"/>
      <c r="K34" s="157">
        <v>11378.242626248877</v>
      </c>
      <c r="L34" s="158">
        <f>生産者価格表!DT23</f>
        <v>0.27703635999999998</v>
      </c>
      <c r="M34" s="157">
        <f t="shared" si="3"/>
        <v>3152.1869203728293</v>
      </c>
      <c r="N34" s="413"/>
      <c r="O34" s="159">
        <v>8925.4089884049208</v>
      </c>
      <c r="P34" s="155">
        <f t="shared" ca="1" si="4"/>
        <v>3885.3199302108783</v>
      </c>
      <c r="Q34" s="156">
        <f t="shared" ca="1" si="5"/>
        <v>3317.9047929904245</v>
      </c>
      <c r="R34" s="160">
        <f>'雇用表(103部門）'!M25</f>
        <v>0.22680826245904412</v>
      </c>
      <c r="S34" s="161">
        <f t="shared" si="6"/>
        <v>2</v>
      </c>
      <c r="T34" s="162">
        <f>'雇用表(103部門）'!N25</f>
        <v>0.1345044120924366</v>
      </c>
      <c r="U34" s="163">
        <f t="shared" si="7"/>
        <v>1</v>
      </c>
      <c r="V34" s="157">
        <f t="shared" ca="1" si="8"/>
        <v>3317.9047929904245</v>
      </c>
      <c r="W34" s="416"/>
      <c r="X34" s="417"/>
      <c r="Y34" s="224">
        <f>生産者価格表!DU23</f>
        <v>5.4924859674938299E-4</v>
      </c>
      <c r="Z34" s="157">
        <f t="shared" ca="1" si="9"/>
        <v>6004.1009829425884</v>
      </c>
      <c r="AA34" s="164">
        <f>生産者価格表!DT23</f>
        <v>0.27703635999999998</v>
      </c>
      <c r="AB34" s="216">
        <f t="shared" ca="1" si="10"/>
        <v>1663.3542813868366</v>
      </c>
      <c r="AC34" s="228">
        <f ca="1"/>
        <v>7540.8145877313254</v>
      </c>
      <c r="AD34" s="155">
        <f t="shared" ca="1" si="11"/>
        <v>3282.5921193974818</v>
      </c>
      <c r="AE34" s="156">
        <f t="shared" ca="1" si="12"/>
        <v>2803.1998193235963</v>
      </c>
      <c r="AF34" s="165">
        <f t="shared" ca="1" si="13"/>
        <v>2</v>
      </c>
      <c r="AG34" s="166">
        <f t="shared" ca="1" si="14"/>
        <v>1</v>
      </c>
      <c r="AH34" s="159">
        <f t="shared" ca="1" si="15"/>
        <v>16466.223576136246</v>
      </c>
      <c r="AI34" s="155">
        <f t="shared" ca="1" si="16"/>
        <v>7167.9120496083597</v>
      </c>
      <c r="AJ34" s="167">
        <f t="shared" ca="1" si="17"/>
        <v>6121.1046123140204</v>
      </c>
      <c r="AK34" s="161">
        <f t="shared" ca="1" si="18"/>
        <v>4</v>
      </c>
      <c r="AL34" s="168">
        <f t="shared" ca="1" si="19"/>
        <v>2</v>
      </c>
      <c r="AM34" s="203" t="s">
        <v>348</v>
      </c>
      <c r="AN34" s="199" t="s">
        <v>499</v>
      </c>
    </row>
    <row r="35" spans="1:40" s="62" customFormat="1" ht="20.25" customHeight="1">
      <c r="A35" s="203" t="s">
        <v>349</v>
      </c>
      <c r="B35" s="199" t="s">
        <v>500</v>
      </c>
      <c r="C35" s="190">
        <v>0</v>
      </c>
      <c r="D35" s="201">
        <f>生産者価格表!DT24</f>
        <v>0.18561360000000005</v>
      </c>
      <c r="E35" s="154">
        <f t="shared" si="0"/>
        <v>0</v>
      </c>
      <c r="F35" s="196">
        <f ca="1">OFFSET(投入係数表!$C$115,0,ROW()-16)</f>
        <v>0.10187514993116907</v>
      </c>
      <c r="G35" s="155">
        <f t="shared" ca="1" si="1"/>
        <v>0</v>
      </c>
      <c r="H35" s="317">
        <f ca="1">OFFSET(投入係数表!$C$110,0,ROW()-16)</f>
        <v>4.2786815497532237E-2</v>
      </c>
      <c r="I35" s="156">
        <f t="shared" ca="1" si="2"/>
        <v>0</v>
      </c>
      <c r="J35" s="413"/>
      <c r="K35" s="157">
        <v>4524.5914441693785</v>
      </c>
      <c r="L35" s="158">
        <f>生産者価格表!DT24</f>
        <v>0.18561360000000005</v>
      </c>
      <c r="M35" s="157">
        <f t="shared" si="3"/>
        <v>839.8257064814776</v>
      </c>
      <c r="N35" s="413"/>
      <c r="O35" s="159">
        <v>15094.89665231001</v>
      </c>
      <c r="P35" s="155">
        <f t="shared" ca="1" si="4"/>
        <v>1537.7948596495844</v>
      </c>
      <c r="Q35" s="156">
        <f t="shared" ca="1" si="5"/>
        <v>645.86255801670541</v>
      </c>
      <c r="R35" s="160">
        <f>'雇用表(103部門）'!M26</f>
        <v>1.519518047671484E-2</v>
      </c>
      <c r="S35" s="161">
        <f t="shared" si="6"/>
        <v>0</v>
      </c>
      <c r="T35" s="162">
        <f>'雇用表(103部門）'!N26</f>
        <v>1.4936539106898418E-2</v>
      </c>
      <c r="U35" s="163">
        <f t="shared" si="7"/>
        <v>0</v>
      </c>
      <c r="V35" s="157">
        <f t="shared" ca="1" si="8"/>
        <v>645.86255801670541</v>
      </c>
      <c r="W35" s="416"/>
      <c r="X35" s="417"/>
      <c r="Y35" s="224">
        <f>生産者価格表!DU24</f>
        <v>-3.2860189974709094E-4</v>
      </c>
      <c r="Z35" s="157">
        <f t="shared" ca="1" si="9"/>
        <v>-3592.105652968201</v>
      </c>
      <c r="AA35" s="164">
        <f>生産者価格表!DT24</f>
        <v>0.18561360000000005</v>
      </c>
      <c r="AB35" s="216">
        <f t="shared" ca="1" si="10"/>
        <v>-666.74366182777862</v>
      </c>
      <c r="AC35" s="228">
        <f ca="1"/>
        <v>2433.1833948651097</v>
      </c>
      <c r="AD35" s="155">
        <f t="shared" ca="1" si="11"/>
        <v>247.88092316191401</v>
      </c>
      <c r="AE35" s="156">
        <f t="shared" ca="1" si="12"/>
        <v>104.10816898775258</v>
      </c>
      <c r="AF35" s="165">
        <f t="shared" ca="1" si="13"/>
        <v>0</v>
      </c>
      <c r="AG35" s="166">
        <f t="shared" ca="1" si="14"/>
        <v>0</v>
      </c>
      <c r="AH35" s="159">
        <f t="shared" ca="1" si="15"/>
        <v>17528.080047175121</v>
      </c>
      <c r="AI35" s="155">
        <f t="shared" ca="1" si="16"/>
        <v>1785.6757828114985</v>
      </c>
      <c r="AJ35" s="167">
        <f t="shared" ca="1" si="17"/>
        <v>749.97072700445801</v>
      </c>
      <c r="AK35" s="161">
        <f t="shared" ca="1" si="18"/>
        <v>0</v>
      </c>
      <c r="AL35" s="168">
        <f t="shared" ca="1" si="19"/>
        <v>0</v>
      </c>
      <c r="AM35" s="203" t="s">
        <v>349</v>
      </c>
      <c r="AN35" s="199" t="s">
        <v>500</v>
      </c>
    </row>
    <row r="36" spans="1:40" s="62" customFormat="1" ht="20.25" customHeight="1">
      <c r="A36" s="203" t="s">
        <v>350</v>
      </c>
      <c r="B36" s="199" t="s">
        <v>501</v>
      </c>
      <c r="C36" s="190">
        <v>0</v>
      </c>
      <c r="D36" s="201">
        <f>生産者価格表!DT25</f>
        <v>0.23402314000000002</v>
      </c>
      <c r="E36" s="154">
        <f t="shared" si="0"/>
        <v>0</v>
      </c>
      <c r="F36" s="196">
        <f ca="1">OFFSET(投入係数表!$C$115,0,ROW()-16)</f>
        <v>0.16518312682075623</v>
      </c>
      <c r="G36" s="155">
        <f t="shared" ca="1" si="1"/>
        <v>0</v>
      </c>
      <c r="H36" s="317">
        <f ca="1">OFFSET(投入係数表!$C$110,0,ROW()-16)</f>
        <v>9.5950481274836186E-2</v>
      </c>
      <c r="I36" s="156">
        <f t="shared" ca="1" si="2"/>
        <v>0</v>
      </c>
      <c r="J36" s="413"/>
      <c r="K36" s="157">
        <v>415612.49766528216</v>
      </c>
      <c r="L36" s="158">
        <f>生産者価格表!DT25</f>
        <v>0.23402314000000002</v>
      </c>
      <c r="M36" s="157">
        <f t="shared" si="3"/>
        <v>97262.941726872014</v>
      </c>
      <c r="N36" s="413"/>
      <c r="O36" s="159">
        <v>110567.15888434814</v>
      </c>
      <c r="P36" s="155">
        <f t="shared" ca="1" si="4"/>
        <v>18263.829028203982</v>
      </c>
      <c r="Q36" s="156">
        <f t="shared" ca="1" si="5"/>
        <v>10608.972108144484</v>
      </c>
      <c r="R36" s="160">
        <f>'雇用表(103部門）'!M27</f>
        <v>4.0233118315819522E-2</v>
      </c>
      <c r="S36" s="161">
        <f t="shared" si="6"/>
        <v>4</v>
      </c>
      <c r="T36" s="162">
        <f>'雇用表(103部門）'!N27</f>
        <v>3.3619876390818607E-2</v>
      </c>
      <c r="U36" s="163">
        <f t="shared" si="7"/>
        <v>4</v>
      </c>
      <c r="V36" s="157">
        <f t="shared" ca="1" si="8"/>
        <v>10608.972108144484</v>
      </c>
      <c r="W36" s="416"/>
      <c r="X36" s="417"/>
      <c r="Y36" s="224">
        <f>生産者価格表!DU25</f>
        <v>1.215419302981255E-3</v>
      </c>
      <c r="Z36" s="157">
        <f t="shared" ca="1" si="9"/>
        <v>13286.333865768491</v>
      </c>
      <c r="AA36" s="164">
        <f>生産者価格表!DT25</f>
        <v>0.23402314000000002</v>
      </c>
      <c r="AB36" s="216">
        <f t="shared" ca="1" si="10"/>
        <v>3109.3095703554809</v>
      </c>
      <c r="AC36" s="228">
        <f ca="1"/>
        <v>8657.2858861401382</v>
      </c>
      <c r="AD36" s="155">
        <f t="shared" ca="1" si="11"/>
        <v>1430.0375524538294</v>
      </c>
      <c r="AE36" s="156">
        <f t="shared" ca="1" si="12"/>
        <v>830.67074730899299</v>
      </c>
      <c r="AF36" s="165">
        <f t="shared" ca="1" si="13"/>
        <v>0</v>
      </c>
      <c r="AG36" s="166">
        <f t="shared" ca="1" si="14"/>
        <v>0</v>
      </c>
      <c r="AH36" s="159">
        <f t="shared" ca="1" si="15"/>
        <v>119224.44477048828</v>
      </c>
      <c r="AI36" s="155">
        <f t="shared" ca="1" si="16"/>
        <v>19693.86658065781</v>
      </c>
      <c r="AJ36" s="167">
        <f t="shared" ca="1" si="17"/>
        <v>11439.642855453478</v>
      </c>
      <c r="AK36" s="161">
        <f t="shared" ca="1" si="18"/>
        <v>4</v>
      </c>
      <c r="AL36" s="168">
        <f t="shared" ca="1" si="19"/>
        <v>4</v>
      </c>
      <c r="AM36" s="203" t="s">
        <v>350</v>
      </c>
      <c r="AN36" s="199" t="s">
        <v>501</v>
      </c>
    </row>
    <row r="37" spans="1:40" s="62" customFormat="1" ht="20.25" customHeight="1">
      <c r="A37" s="203" t="s">
        <v>351</v>
      </c>
      <c r="B37" s="199" t="s">
        <v>502</v>
      </c>
      <c r="C37" s="190">
        <v>0</v>
      </c>
      <c r="D37" s="201">
        <f>生産者価格表!DT26</f>
        <v>0.48321002000000002</v>
      </c>
      <c r="E37" s="154">
        <f t="shared" si="0"/>
        <v>0</v>
      </c>
      <c r="F37" s="196">
        <f ca="1">OFFSET(投入係数表!$C$115,0,ROW()-16)</f>
        <v>0.53899460977238201</v>
      </c>
      <c r="G37" s="155">
        <f t="shared" ca="1" si="1"/>
        <v>0</v>
      </c>
      <c r="H37" s="317">
        <f ca="1">OFFSET(投入係数表!$C$110,0,ROW()-16)</f>
        <v>0.33430537048463677</v>
      </c>
      <c r="I37" s="156">
        <f t="shared" ca="1" si="2"/>
        <v>0</v>
      </c>
      <c r="J37" s="413"/>
      <c r="K37" s="157">
        <v>166561.44868448543</v>
      </c>
      <c r="L37" s="158">
        <f>生産者価格表!DT26</f>
        <v>0.48321002000000002</v>
      </c>
      <c r="M37" s="157">
        <f t="shared" si="3"/>
        <v>80484.160950059173</v>
      </c>
      <c r="N37" s="413"/>
      <c r="O37" s="159">
        <v>111201.95664903567</v>
      </c>
      <c r="P37" s="155">
        <f t="shared" ca="1" si="4"/>
        <v>59937.255229972317</v>
      </c>
      <c r="Q37" s="156">
        <f t="shared" ca="1" si="5"/>
        <v>37175.411316172387</v>
      </c>
      <c r="R37" s="160">
        <f>'雇用表(103部門）'!M28</f>
        <v>7.8521942551861887E-2</v>
      </c>
      <c r="S37" s="161">
        <f t="shared" si="6"/>
        <v>9</v>
      </c>
      <c r="T37" s="162">
        <f>'雇用表(103部門）'!N28</f>
        <v>7.0562877457958972E-2</v>
      </c>
      <c r="U37" s="163">
        <f t="shared" si="7"/>
        <v>8</v>
      </c>
      <c r="V37" s="157">
        <f t="shared" ca="1" si="8"/>
        <v>37175.411316172387</v>
      </c>
      <c r="W37" s="416"/>
      <c r="X37" s="417"/>
      <c r="Y37" s="224">
        <f>生産者価格表!DU26</f>
        <v>1.815511566411782E-4</v>
      </c>
      <c r="Z37" s="157">
        <f t="shared" ca="1" si="9"/>
        <v>1984.6231460488229</v>
      </c>
      <c r="AA37" s="164">
        <f>生産者価格表!DT26</f>
        <v>0.48321002000000002</v>
      </c>
      <c r="AB37" s="216">
        <f t="shared" ca="1" si="10"/>
        <v>958.98979009471464</v>
      </c>
      <c r="AC37" s="228">
        <f ca="1"/>
        <v>28200.549269114952</v>
      </c>
      <c r="AD37" s="155">
        <f t="shared" ca="1" si="11"/>
        <v>15199.944048673446</v>
      </c>
      <c r="AE37" s="156">
        <f t="shared" ca="1" si="12"/>
        <v>9427.5950712817266</v>
      </c>
      <c r="AF37" s="165">
        <f t="shared" ca="1" si="13"/>
        <v>2</v>
      </c>
      <c r="AG37" s="166">
        <f t="shared" ca="1" si="14"/>
        <v>2</v>
      </c>
      <c r="AH37" s="159">
        <f t="shared" ca="1" si="15"/>
        <v>139402.50591815062</v>
      </c>
      <c r="AI37" s="155">
        <f t="shared" ca="1" si="16"/>
        <v>75137.19927864577</v>
      </c>
      <c r="AJ37" s="167">
        <f t="shared" ca="1" si="17"/>
        <v>46603.006387454116</v>
      </c>
      <c r="AK37" s="161">
        <f t="shared" ca="1" si="18"/>
        <v>11</v>
      </c>
      <c r="AL37" s="168">
        <f t="shared" ca="1" si="19"/>
        <v>10</v>
      </c>
      <c r="AM37" s="203" t="s">
        <v>351</v>
      </c>
      <c r="AN37" s="199" t="s">
        <v>502</v>
      </c>
    </row>
    <row r="38" spans="1:40" s="62" customFormat="1" ht="20.25" customHeight="1">
      <c r="A38" s="203" t="s">
        <v>352</v>
      </c>
      <c r="B38" s="199" t="s">
        <v>503</v>
      </c>
      <c r="C38" s="190">
        <v>0</v>
      </c>
      <c r="D38" s="201">
        <f>生産者価格表!DT27</f>
        <v>0.44764508000000003</v>
      </c>
      <c r="E38" s="154">
        <f t="shared" si="0"/>
        <v>0</v>
      </c>
      <c r="F38" s="196">
        <f ca="1">OFFSET(投入係数表!$C$115,0,ROW()-16)</f>
        <v>0.27590500351215319</v>
      </c>
      <c r="G38" s="155">
        <f t="shared" ca="1" si="1"/>
        <v>0</v>
      </c>
      <c r="H38" s="317">
        <f ca="1">OFFSET(投入係数表!$C$110,0,ROW()-16)</f>
        <v>7.4236933919272718E-2</v>
      </c>
      <c r="I38" s="156">
        <f t="shared" ca="1" si="2"/>
        <v>0</v>
      </c>
      <c r="J38" s="413"/>
      <c r="K38" s="157">
        <v>3087.6880239265047</v>
      </c>
      <c r="L38" s="158">
        <f>生産者価格表!DT27</f>
        <v>0.44764508000000003</v>
      </c>
      <c r="M38" s="157">
        <f t="shared" si="3"/>
        <v>1382.1883524856221</v>
      </c>
      <c r="N38" s="413"/>
      <c r="O38" s="159">
        <v>2109.6209648375543</v>
      </c>
      <c r="P38" s="155">
        <f t="shared" ca="1" si="4"/>
        <v>582.05497971281739</v>
      </c>
      <c r="Q38" s="156">
        <f t="shared" ca="1" si="5"/>
        <v>156.61179216135787</v>
      </c>
      <c r="R38" s="160">
        <f>'雇用表(103部門）'!M29</f>
        <v>1.2771466222374447E-2</v>
      </c>
      <c r="S38" s="161">
        <f t="shared" si="6"/>
        <v>0</v>
      </c>
      <c r="T38" s="162">
        <f>'雇用表(103部門）'!N29</f>
        <v>1.2771466222374447E-2</v>
      </c>
      <c r="U38" s="163">
        <f t="shared" si="7"/>
        <v>0</v>
      </c>
      <c r="V38" s="157">
        <f t="shared" ca="1" si="8"/>
        <v>156.61179216135787</v>
      </c>
      <c r="W38" s="416"/>
      <c r="X38" s="417"/>
      <c r="Y38" s="224">
        <f>生産者価格表!DU27</f>
        <v>2.5365996612070321E-5</v>
      </c>
      <c r="Z38" s="157">
        <f t="shared" ca="1" si="9"/>
        <v>277.28792771289108</v>
      </c>
      <c r="AA38" s="164">
        <f>生産者価格表!DT27</f>
        <v>0.44764508000000003</v>
      </c>
      <c r="AB38" s="216">
        <f t="shared" ca="1" si="10"/>
        <v>124.12657658407134</v>
      </c>
      <c r="AC38" s="228">
        <f ca="1"/>
        <v>3114.5546176287335</v>
      </c>
      <c r="AD38" s="155">
        <f t="shared" ca="1" si="11"/>
        <v>859.32120271564861</v>
      </c>
      <c r="AE38" s="156">
        <f t="shared" ca="1" si="12"/>
        <v>231.21498533687</v>
      </c>
      <c r="AF38" s="165">
        <f t="shared" ca="1" si="13"/>
        <v>0</v>
      </c>
      <c r="AG38" s="166">
        <f t="shared" ca="1" si="14"/>
        <v>0</v>
      </c>
      <c r="AH38" s="159">
        <f t="shared" ca="1" si="15"/>
        <v>5224.1755824662878</v>
      </c>
      <c r="AI38" s="155">
        <f t="shared" ca="1" si="16"/>
        <v>1441.3761824284661</v>
      </c>
      <c r="AJ38" s="167">
        <f t="shared" ca="1" si="17"/>
        <v>387.8267774982279</v>
      </c>
      <c r="AK38" s="161">
        <f t="shared" ca="1" si="18"/>
        <v>0</v>
      </c>
      <c r="AL38" s="168">
        <f t="shared" ca="1" si="19"/>
        <v>0</v>
      </c>
      <c r="AM38" s="203" t="s">
        <v>352</v>
      </c>
      <c r="AN38" s="199" t="s">
        <v>503</v>
      </c>
    </row>
    <row r="39" spans="1:40" s="62" customFormat="1" ht="20.25" customHeight="1">
      <c r="A39" s="203" t="s">
        <v>353</v>
      </c>
      <c r="B39" s="199" t="s">
        <v>504</v>
      </c>
      <c r="C39" s="190">
        <v>0</v>
      </c>
      <c r="D39" s="201">
        <f>生産者価格表!DT28</f>
        <v>5.7576819999999973E-2</v>
      </c>
      <c r="E39" s="154">
        <f t="shared" si="0"/>
        <v>0</v>
      </c>
      <c r="F39" s="196">
        <f ca="1">OFFSET(投入係数表!$C$115,0,ROW()-16)</f>
        <v>0.18221913137114143</v>
      </c>
      <c r="G39" s="155">
        <f t="shared" ca="1" si="1"/>
        <v>0</v>
      </c>
      <c r="H39" s="317">
        <f ca="1">OFFSET(投入係数表!$C$110,0,ROW()-16)</f>
        <v>9.7837401292175163E-2</v>
      </c>
      <c r="I39" s="156">
        <f t="shared" ca="1" si="2"/>
        <v>0</v>
      </c>
      <c r="J39" s="413"/>
      <c r="K39" s="157">
        <v>59180.09629325955</v>
      </c>
      <c r="L39" s="158">
        <f>生産者価格表!DT28</f>
        <v>5.7576819999999973E-2</v>
      </c>
      <c r="M39" s="157">
        <f t="shared" si="3"/>
        <v>3407.4017518596706</v>
      </c>
      <c r="N39" s="413"/>
      <c r="O39" s="159">
        <v>4165.4669200557655</v>
      </c>
      <c r="P39" s="155">
        <f t="shared" ca="1" si="4"/>
        <v>759.02776392778537</v>
      </c>
      <c r="Q39" s="156">
        <f t="shared" ca="1" si="5"/>
        <v>407.53845862677684</v>
      </c>
      <c r="R39" s="160">
        <f>'雇用表(103部門）'!M30</f>
        <v>0.10543790380473798</v>
      </c>
      <c r="S39" s="161">
        <f t="shared" si="6"/>
        <v>0</v>
      </c>
      <c r="T39" s="162">
        <f>'雇用表(103部門）'!N30</f>
        <v>0.10543790380473798</v>
      </c>
      <c r="U39" s="163">
        <f t="shared" si="7"/>
        <v>0</v>
      </c>
      <c r="V39" s="157">
        <f t="shared" ca="1" si="8"/>
        <v>407.53845862677684</v>
      </c>
      <c r="W39" s="416"/>
      <c r="X39" s="417"/>
      <c r="Y39" s="224">
        <f>生産者価格表!DU28</f>
        <v>4.0756093209441549E-5</v>
      </c>
      <c r="Z39" s="157">
        <f t="shared" ca="1" si="9"/>
        <v>445.5244869953919</v>
      </c>
      <c r="AA39" s="164">
        <f>生産者価格表!DT28</f>
        <v>5.7576819999999973E-2</v>
      </c>
      <c r="AB39" s="216">
        <f t="shared" ca="1" si="10"/>
        <v>25.651883193326007</v>
      </c>
      <c r="AC39" s="228">
        <f ca="1"/>
        <v>272.79020706057622</v>
      </c>
      <c r="AD39" s="155">
        <f t="shared" ca="1" si="11"/>
        <v>49.707594577132014</v>
      </c>
      <c r="AE39" s="156">
        <f t="shared" ca="1" si="12"/>
        <v>26.68908495676115</v>
      </c>
      <c r="AF39" s="165">
        <f t="shared" ca="1" si="13"/>
        <v>0</v>
      </c>
      <c r="AG39" s="166">
        <f t="shared" ca="1" si="14"/>
        <v>0</v>
      </c>
      <c r="AH39" s="159">
        <f t="shared" ca="1" si="15"/>
        <v>4438.2571271163415</v>
      </c>
      <c r="AI39" s="155">
        <f t="shared" ca="1" si="16"/>
        <v>808.73535850491737</v>
      </c>
      <c r="AJ39" s="167">
        <f t="shared" ca="1" si="17"/>
        <v>434.22754358353802</v>
      </c>
      <c r="AK39" s="161">
        <f t="shared" ca="1" si="18"/>
        <v>0</v>
      </c>
      <c r="AL39" s="168">
        <f t="shared" ca="1" si="19"/>
        <v>0</v>
      </c>
      <c r="AM39" s="203" t="s">
        <v>353</v>
      </c>
      <c r="AN39" s="199" t="s">
        <v>504</v>
      </c>
    </row>
    <row r="40" spans="1:40" s="62" customFormat="1" ht="20.25" customHeight="1">
      <c r="A40" s="203" t="s">
        <v>354</v>
      </c>
      <c r="B40" s="199" t="s">
        <v>505</v>
      </c>
      <c r="C40" s="190">
        <v>0</v>
      </c>
      <c r="D40" s="201">
        <f>生産者価格表!DT29</f>
        <v>8.9142700000000019E-3</v>
      </c>
      <c r="E40" s="154">
        <f t="shared" si="0"/>
        <v>0</v>
      </c>
      <c r="F40" s="196">
        <f ca="1">OFFSET(投入係数表!$C$115,0,ROW()-16)</f>
        <v>0.15040434672731867</v>
      </c>
      <c r="G40" s="155">
        <f t="shared" ca="1" si="1"/>
        <v>0</v>
      </c>
      <c r="H40" s="317">
        <f ca="1">OFFSET(投入係数表!$C$110,0,ROW()-16)</f>
        <v>8.7111448066717209E-2</v>
      </c>
      <c r="I40" s="156">
        <f t="shared" ca="1" si="2"/>
        <v>0</v>
      </c>
      <c r="J40" s="413"/>
      <c r="K40" s="157">
        <v>57764.462824961061</v>
      </c>
      <c r="L40" s="158">
        <f>生産者価格表!DT29</f>
        <v>8.9142700000000019E-3</v>
      </c>
      <c r="M40" s="157">
        <f t="shared" si="3"/>
        <v>514.92801802666577</v>
      </c>
      <c r="N40" s="413"/>
      <c r="O40" s="159">
        <v>579.85622698345219</v>
      </c>
      <c r="P40" s="155">
        <f t="shared" ca="1" si="4"/>
        <v>87.21289701521394</v>
      </c>
      <c r="Q40" s="156">
        <f t="shared" ca="1" si="5"/>
        <v>50.512115603031582</v>
      </c>
      <c r="R40" s="160">
        <f>'雇用表(103部門）'!M31</f>
        <v>7.5815011372251703E-2</v>
      </c>
      <c r="S40" s="161">
        <f t="shared" si="6"/>
        <v>0</v>
      </c>
      <c r="T40" s="162">
        <f>'雇用表(103部門）'!N31</f>
        <v>7.5815011372251703E-2</v>
      </c>
      <c r="U40" s="163">
        <f t="shared" si="7"/>
        <v>0</v>
      </c>
      <c r="V40" s="157">
        <f t="shared" ca="1" si="8"/>
        <v>50.512115603031582</v>
      </c>
      <c r="W40" s="416"/>
      <c r="X40" s="417"/>
      <c r="Y40" s="224">
        <f>生産者価格表!DU29</f>
        <v>6.5116635492083983E-7</v>
      </c>
      <c r="Z40" s="157">
        <f t="shared" ca="1" si="9"/>
        <v>7.1182130910810537</v>
      </c>
      <c r="AA40" s="164">
        <f>生産者価格表!DT29</f>
        <v>8.9142700000000019E-3</v>
      </c>
      <c r="AB40" s="216">
        <f t="shared" ca="1" si="10"/>
        <v>6.3453673411431114E-2</v>
      </c>
      <c r="AC40" s="228">
        <f ca="1"/>
        <v>16.399609442273363</v>
      </c>
      <c r="AD40" s="155">
        <f t="shared" ca="1" si="11"/>
        <v>2.466572544748292</v>
      </c>
      <c r="AE40" s="156">
        <f t="shared" ca="1" si="12"/>
        <v>1.4285937262450412</v>
      </c>
      <c r="AF40" s="165">
        <f t="shared" ca="1" si="13"/>
        <v>0</v>
      </c>
      <c r="AG40" s="166">
        <f t="shared" ca="1" si="14"/>
        <v>0</v>
      </c>
      <c r="AH40" s="159">
        <f t="shared" ca="1" si="15"/>
        <v>596.25583642572553</v>
      </c>
      <c r="AI40" s="155">
        <f t="shared" ca="1" si="16"/>
        <v>89.679469559962229</v>
      </c>
      <c r="AJ40" s="167">
        <f t="shared" ca="1" si="17"/>
        <v>51.940709329276622</v>
      </c>
      <c r="AK40" s="161">
        <f t="shared" ca="1" si="18"/>
        <v>0</v>
      </c>
      <c r="AL40" s="168">
        <f t="shared" ca="1" si="19"/>
        <v>0</v>
      </c>
      <c r="AM40" s="203" t="s">
        <v>354</v>
      </c>
      <c r="AN40" s="199" t="s">
        <v>505</v>
      </c>
    </row>
    <row r="41" spans="1:40" s="62" customFormat="1" ht="20.25" customHeight="1">
      <c r="A41" s="203" t="s">
        <v>355</v>
      </c>
      <c r="B41" s="199" t="s">
        <v>506</v>
      </c>
      <c r="C41" s="190">
        <v>0</v>
      </c>
      <c r="D41" s="201">
        <f>生産者価格表!DT30</f>
        <v>3.7927420000000045E-2</v>
      </c>
      <c r="E41" s="154">
        <f t="shared" si="0"/>
        <v>0</v>
      </c>
      <c r="F41" s="196">
        <f ca="1">OFFSET(投入係数表!$C$115,0,ROW()-16)</f>
        <v>0.12473335838367489</v>
      </c>
      <c r="G41" s="155">
        <f t="shared" ca="1" si="1"/>
        <v>0</v>
      </c>
      <c r="H41" s="317">
        <f ca="1">OFFSET(投入係数表!$C$110,0,ROW()-16)</f>
        <v>9.7372604561089107E-2</v>
      </c>
      <c r="I41" s="156">
        <f t="shared" ca="1" si="2"/>
        <v>0</v>
      </c>
      <c r="J41" s="413"/>
      <c r="K41" s="157">
        <v>0</v>
      </c>
      <c r="L41" s="158">
        <f>生産者価格表!DT30</f>
        <v>3.7927420000000045E-2</v>
      </c>
      <c r="M41" s="157">
        <f t="shared" si="3"/>
        <v>0</v>
      </c>
      <c r="N41" s="413"/>
      <c r="O41" s="159">
        <v>681.41716756421192</v>
      </c>
      <c r="P41" s="155">
        <f t="shared" ca="1" si="4"/>
        <v>84.995451770575485</v>
      </c>
      <c r="Q41" s="156">
        <f t="shared" ca="1" si="5"/>
        <v>66.351364398367409</v>
      </c>
      <c r="R41" s="160">
        <f>'雇用表(103部門）'!M32</f>
        <v>5.4918056478885445E-2</v>
      </c>
      <c r="S41" s="161">
        <f t="shared" si="6"/>
        <v>0</v>
      </c>
      <c r="T41" s="162">
        <f>'雇用表(103部門）'!N32</f>
        <v>5.4918056478885445E-2</v>
      </c>
      <c r="U41" s="163">
        <f t="shared" si="7"/>
        <v>0</v>
      </c>
      <c r="V41" s="157">
        <f t="shared" ca="1" si="8"/>
        <v>66.351364398367409</v>
      </c>
      <c r="W41" s="416"/>
      <c r="X41" s="417"/>
      <c r="Y41" s="224">
        <f>生産者価格表!DU30</f>
        <v>0</v>
      </c>
      <c r="Z41" s="157">
        <f t="shared" ca="1" si="9"/>
        <v>0</v>
      </c>
      <c r="AA41" s="164">
        <f>生産者価格表!DT30</f>
        <v>3.7927420000000045E-2</v>
      </c>
      <c r="AB41" s="216">
        <f t="shared" ca="1" si="10"/>
        <v>0</v>
      </c>
      <c r="AC41" s="228">
        <f ca="1"/>
        <v>51.118247406565558</v>
      </c>
      <c r="AD41" s="155">
        <f t="shared" ca="1" si="11"/>
        <v>6.3761506737085014</v>
      </c>
      <c r="AE41" s="156">
        <f t="shared" ca="1" si="12"/>
        <v>4.9775168905754272</v>
      </c>
      <c r="AF41" s="165">
        <f t="shared" ca="1" si="13"/>
        <v>0</v>
      </c>
      <c r="AG41" s="166">
        <f t="shared" ca="1" si="14"/>
        <v>0</v>
      </c>
      <c r="AH41" s="159">
        <f t="shared" ca="1" si="15"/>
        <v>732.53541497077754</v>
      </c>
      <c r="AI41" s="155">
        <f t="shared" ca="1" si="16"/>
        <v>91.37160244428398</v>
      </c>
      <c r="AJ41" s="167">
        <f t="shared" ca="1" si="17"/>
        <v>71.328881288942839</v>
      </c>
      <c r="AK41" s="161">
        <f t="shared" ca="1" si="18"/>
        <v>0</v>
      </c>
      <c r="AL41" s="168">
        <f t="shared" ca="1" si="19"/>
        <v>0</v>
      </c>
      <c r="AM41" s="203" t="s">
        <v>355</v>
      </c>
      <c r="AN41" s="199" t="s">
        <v>506</v>
      </c>
    </row>
    <row r="42" spans="1:40" s="62" customFormat="1" ht="20.25" customHeight="1">
      <c r="A42" s="203" t="s">
        <v>356</v>
      </c>
      <c r="B42" s="199" t="s">
        <v>507</v>
      </c>
      <c r="C42" s="190">
        <v>0</v>
      </c>
      <c r="D42" s="201">
        <f>生産者価格表!DT31</f>
        <v>2.1999999999522402E-7</v>
      </c>
      <c r="E42" s="154">
        <f t="shared" si="0"/>
        <v>0</v>
      </c>
      <c r="F42" s="196">
        <f ca="1">OFFSET(投入係数表!$C$115,0,ROW()-16)</f>
        <v>0.35938372355081699</v>
      </c>
      <c r="G42" s="155">
        <f t="shared" ca="1" si="1"/>
        <v>0</v>
      </c>
      <c r="H42" s="317">
        <f ca="1">OFFSET(投入係数表!$C$110,0,ROW()-16)</f>
        <v>8.7865057614124845E-2</v>
      </c>
      <c r="I42" s="156">
        <f t="shared" ca="1" si="2"/>
        <v>0</v>
      </c>
      <c r="J42" s="413"/>
      <c r="K42" s="157">
        <v>293.05267123374404</v>
      </c>
      <c r="L42" s="158">
        <f>生産者価格表!DT31</f>
        <v>2.1999999999522402E-7</v>
      </c>
      <c r="M42" s="157">
        <f t="shared" si="3"/>
        <v>6.4471587670024067E-5</v>
      </c>
      <c r="N42" s="413"/>
      <c r="O42" s="159">
        <v>8.2187135353436573E-3</v>
      </c>
      <c r="P42" s="155">
        <f t="shared" ca="1" si="4"/>
        <v>2.9536718731293025E-3</v>
      </c>
      <c r="Q42" s="156">
        <f t="shared" ca="1" si="5"/>
        <v>7.2213773829695816E-4</v>
      </c>
      <c r="R42" s="160">
        <f>'雇用表(103部門）'!M33</f>
        <v>3.3470565330979404E-2</v>
      </c>
      <c r="S42" s="161">
        <f t="shared" si="6"/>
        <v>0</v>
      </c>
      <c r="T42" s="162">
        <f>'雇用表(103部門）'!N33</f>
        <v>3.3470565330979404E-2</v>
      </c>
      <c r="U42" s="163">
        <f t="shared" si="7"/>
        <v>0</v>
      </c>
      <c r="V42" s="157">
        <f t="shared" ca="1" si="8"/>
        <v>7.2213773829695816E-4</v>
      </c>
      <c r="W42" s="416"/>
      <c r="X42" s="417"/>
      <c r="Y42" s="224">
        <f>生産者価格表!DU31</f>
        <v>2.7100635361926207E-3</v>
      </c>
      <c r="Z42" s="157">
        <f t="shared" ca="1" si="9"/>
        <v>29625.009945934391</v>
      </c>
      <c r="AA42" s="164">
        <f>生産者価格表!DT31</f>
        <v>2.1999999999522402E-7</v>
      </c>
      <c r="AB42" s="216">
        <f t="shared" ca="1" si="10"/>
        <v>6.5175021879640771E-3</v>
      </c>
      <c r="AC42" s="228">
        <f ca="1"/>
        <v>9.9111805430261504E-3</v>
      </c>
      <c r="AD42" s="155">
        <f t="shared" ca="1" si="11"/>
        <v>3.5619169683371462E-3</v>
      </c>
      <c r="AE42" s="156">
        <f t="shared" ca="1" si="12"/>
        <v>8.7084644943698588E-4</v>
      </c>
      <c r="AF42" s="165">
        <f t="shared" ca="1" si="13"/>
        <v>0</v>
      </c>
      <c r="AG42" s="166">
        <f t="shared" ca="1" si="14"/>
        <v>0</v>
      </c>
      <c r="AH42" s="159">
        <f t="shared" ca="1" si="15"/>
        <v>1.8129894078369808E-2</v>
      </c>
      <c r="AI42" s="155">
        <f t="shared" ca="1" si="16"/>
        <v>6.5155888414664487E-3</v>
      </c>
      <c r="AJ42" s="167">
        <f t="shared" ca="1" si="17"/>
        <v>1.592984187733944E-3</v>
      </c>
      <c r="AK42" s="161">
        <f t="shared" ca="1" si="18"/>
        <v>0</v>
      </c>
      <c r="AL42" s="168">
        <f t="shared" ca="1" si="19"/>
        <v>0</v>
      </c>
      <c r="AM42" s="203" t="s">
        <v>356</v>
      </c>
      <c r="AN42" s="199" t="s">
        <v>507</v>
      </c>
    </row>
    <row r="43" spans="1:40" s="62" customFormat="1" ht="20.25" customHeight="1">
      <c r="A43" s="203" t="s">
        <v>357</v>
      </c>
      <c r="B43" s="199" t="s">
        <v>508</v>
      </c>
      <c r="C43" s="190">
        <v>0</v>
      </c>
      <c r="D43" s="201">
        <f>生産者価格表!DT32</f>
        <v>1.8429669999999954E-2</v>
      </c>
      <c r="E43" s="154">
        <f t="shared" si="0"/>
        <v>0</v>
      </c>
      <c r="F43" s="196">
        <f ca="1">OFFSET(投入係数表!$C$115,0,ROW()-16)</f>
        <v>0.23438166133117341</v>
      </c>
      <c r="G43" s="155">
        <f t="shared" ca="1" si="1"/>
        <v>0</v>
      </c>
      <c r="H43" s="317">
        <f ca="1">OFFSET(投入係数表!$C$110,0,ROW()-16)</f>
        <v>0.12719918746223371</v>
      </c>
      <c r="I43" s="156">
        <f t="shared" ca="1" si="2"/>
        <v>0</v>
      </c>
      <c r="J43" s="413"/>
      <c r="K43" s="157">
        <v>10358.466596915323</v>
      </c>
      <c r="L43" s="158">
        <f>生産者価格表!DT32</f>
        <v>1.8429669999999954E-2</v>
      </c>
      <c r="M43" s="157">
        <f t="shared" si="3"/>
        <v>190.90312108717194</v>
      </c>
      <c r="N43" s="413"/>
      <c r="O43" s="159">
        <v>1181.3535398551312</v>
      </c>
      <c r="P43" s="155">
        <f t="shared" ca="1" si="4"/>
        <v>276.88760529070822</v>
      </c>
      <c r="Q43" s="156">
        <f t="shared" ca="1" si="5"/>
        <v>150.26721037520622</v>
      </c>
      <c r="R43" s="160">
        <f>'雇用表(103部門）'!M34</f>
        <v>5.6826217199573155E-2</v>
      </c>
      <c r="S43" s="161">
        <f t="shared" si="6"/>
        <v>0</v>
      </c>
      <c r="T43" s="162">
        <f>'雇用表(103部門）'!N34</f>
        <v>5.6826217199573155E-2</v>
      </c>
      <c r="U43" s="163">
        <f t="shared" si="7"/>
        <v>0</v>
      </c>
      <c r="V43" s="157">
        <f t="shared" ca="1" si="8"/>
        <v>150.26721037520622</v>
      </c>
      <c r="W43" s="416"/>
      <c r="X43" s="417"/>
      <c r="Y43" s="224">
        <f>生産者価格表!DU32</f>
        <v>6.5481748714025191E-3</v>
      </c>
      <c r="Z43" s="157">
        <f t="shared" ca="1" si="9"/>
        <v>71581.253761140324</v>
      </c>
      <c r="AA43" s="164">
        <f>生産者価格表!DT32</f>
        <v>1.8429669999999954E-2</v>
      </c>
      <c r="AB43" s="216">
        <f t="shared" ca="1" si="10"/>
        <v>1319.2188850040716</v>
      </c>
      <c r="AC43" s="228">
        <f ca="1"/>
        <v>1709.6603107244889</v>
      </c>
      <c r="AD43" s="155">
        <f t="shared" ca="1" si="11"/>
        <v>400.71302393957586</v>
      </c>
      <c r="AE43" s="156">
        <f t="shared" ca="1" si="12"/>
        <v>217.467402360585</v>
      </c>
      <c r="AF43" s="165">
        <f t="shared" ca="1" si="13"/>
        <v>0</v>
      </c>
      <c r="AG43" s="166">
        <f t="shared" ca="1" si="14"/>
        <v>0</v>
      </c>
      <c r="AH43" s="159">
        <f t="shared" ca="1" si="15"/>
        <v>2891.0138505796203</v>
      </c>
      <c r="AI43" s="155">
        <f t="shared" ca="1" si="16"/>
        <v>677.60062923028408</v>
      </c>
      <c r="AJ43" s="167">
        <f t="shared" ca="1" si="17"/>
        <v>367.73461273579119</v>
      </c>
      <c r="AK43" s="161">
        <f t="shared" ca="1" si="18"/>
        <v>0</v>
      </c>
      <c r="AL43" s="168">
        <f t="shared" ca="1" si="19"/>
        <v>0</v>
      </c>
      <c r="AM43" s="203" t="s">
        <v>357</v>
      </c>
      <c r="AN43" s="199" t="s">
        <v>508</v>
      </c>
    </row>
    <row r="44" spans="1:40" s="62" customFormat="1" ht="20.25" customHeight="1">
      <c r="A44" s="203" t="s">
        <v>358</v>
      </c>
      <c r="B44" s="199" t="s">
        <v>509</v>
      </c>
      <c r="C44" s="190">
        <v>0</v>
      </c>
      <c r="D44" s="201">
        <f>生産者価格表!DT33</f>
        <v>3.6386299999999983E-2</v>
      </c>
      <c r="E44" s="154">
        <f t="shared" si="0"/>
        <v>0</v>
      </c>
      <c r="F44" s="196">
        <f ca="1">OFFSET(投入係数表!$C$115,0,ROW()-16)</f>
        <v>0.33065992635840269</v>
      </c>
      <c r="G44" s="155">
        <f t="shared" ca="1" si="1"/>
        <v>0</v>
      </c>
      <c r="H44" s="317">
        <f ca="1">OFFSET(投入係数表!$C$110,0,ROW()-16)</f>
        <v>8.8999226966657852E-2</v>
      </c>
      <c r="I44" s="156">
        <f t="shared" ca="1" si="2"/>
        <v>0</v>
      </c>
      <c r="J44" s="413"/>
      <c r="K44" s="157">
        <v>361944.86391760904</v>
      </c>
      <c r="L44" s="158">
        <f>生産者価格表!DT33</f>
        <v>3.6386299999999983E-2</v>
      </c>
      <c r="M44" s="157">
        <f t="shared" si="3"/>
        <v>13169.834401965292</v>
      </c>
      <c r="N44" s="413"/>
      <c r="O44" s="159">
        <v>70325.456326913074</v>
      </c>
      <c r="P44" s="155">
        <f t="shared" ca="1" si="4"/>
        <v>23253.810210178141</v>
      </c>
      <c r="Q44" s="156">
        <f t="shared" ca="1" si="5"/>
        <v>6258.911249172721</v>
      </c>
      <c r="R44" s="160">
        <f>'雇用表(103部門）'!M35</f>
        <v>1.6376101063937994E-2</v>
      </c>
      <c r="S44" s="161">
        <f t="shared" si="6"/>
        <v>1</v>
      </c>
      <c r="T44" s="162">
        <f>'雇用表(103部門）'!N35</f>
        <v>1.6376101063937994E-2</v>
      </c>
      <c r="U44" s="163">
        <f t="shared" si="7"/>
        <v>1</v>
      </c>
      <c r="V44" s="157">
        <f t="shared" ca="1" si="8"/>
        <v>6258.911249172721</v>
      </c>
      <c r="W44" s="416"/>
      <c r="X44" s="417"/>
      <c r="Y44" s="224">
        <f>生産者価格表!DU33</f>
        <v>2.9498096580385848E-2</v>
      </c>
      <c r="Z44" s="157">
        <f t="shared" ca="1" si="9"/>
        <v>322457.90289027081</v>
      </c>
      <c r="AA44" s="164">
        <f>生産者価格表!DT33</f>
        <v>3.6386299999999983E-2</v>
      </c>
      <c r="AB44" s="216">
        <f t="shared" ca="1" si="10"/>
        <v>11733.049991936256</v>
      </c>
      <c r="AC44" s="228">
        <f ca="1"/>
        <v>16361.262774046756</v>
      </c>
      <c r="AD44" s="155">
        <f t="shared" ca="1" si="11"/>
        <v>5410.0139439967752</v>
      </c>
      <c r="AE44" s="156">
        <f t="shared" ca="1" si="12"/>
        <v>1456.1397390885172</v>
      </c>
      <c r="AF44" s="165">
        <f t="shared" ca="1" si="13"/>
        <v>0</v>
      </c>
      <c r="AG44" s="166">
        <f t="shared" ca="1" si="14"/>
        <v>0</v>
      </c>
      <c r="AH44" s="159">
        <f t="shared" ca="1" si="15"/>
        <v>86686.719100959832</v>
      </c>
      <c r="AI44" s="155">
        <f t="shared" ca="1" si="16"/>
        <v>28663.824154174916</v>
      </c>
      <c r="AJ44" s="167">
        <f t="shared" ca="1" si="17"/>
        <v>7715.0509882612387</v>
      </c>
      <c r="AK44" s="161">
        <f t="shared" ca="1" si="18"/>
        <v>1</v>
      </c>
      <c r="AL44" s="168">
        <f t="shared" ca="1" si="19"/>
        <v>1</v>
      </c>
      <c r="AM44" s="203" t="s">
        <v>358</v>
      </c>
      <c r="AN44" s="199" t="s">
        <v>509</v>
      </c>
    </row>
    <row r="45" spans="1:40" s="62" customFormat="1" ht="20.25" customHeight="1">
      <c r="A45" s="203" t="s">
        <v>359</v>
      </c>
      <c r="B45" s="199" t="s">
        <v>510</v>
      </c>
      <c r="C45" s="190">
        <v>0</v>
      </c>
      <c r="D45" s="201">
        <f>生産者価格表!DT34</f>
        <v>0.10774048999999997</v>
      </c>
      <c r="E45" s="154">
        <f t="shared" si="0"/>
        <v>0</v>
      </c>
      <c r="F45" s="196">
        <f ca="1">OFFSET(投入係数表!$C$115,0,ROW()-16)</f>
        <v>0.44332406209941605</v>
      </c>
      <c r="G45" s="155">
        <f t="shared" ca="1" si="1"/>
        <v>0</v>
      </c>
      <c r="H45" s="317">
        <f ca="1">OFFSET(投入係数表!$C$110,0,ROW()-16)</f>
        <v>0.32066276598775101</v>
      </c>
      <c r="I45" s="156">
        <f t="shared" ca="1" si="2"/>
        <v>0</v>
      </c>
      <c r="J45" s="413"/>
      <c r="K45" s="157">
        <v>716193.55022334144</v>
      </c>
      <c r="L45" s="158">
        <f>生産者価格表!DT34</f>
        <v>0.10774048999999997</v>
      </c>
      <c r="M45" s="157">
        <f t="shared" si="3"/>
        <v>77163.044035902392</v>
      </c>
      <c r="N45" s="413"/>
      <c r="O45" s="159">
        <v>104696.34316178356</v>
      </c>
      <c r="P45" s="155">
        <f t="shared" ca="1" si="4"/>
        <v>46414.408137436309</v>
      </c>
      <c r="Q45" s="156">
        <f t="shared" ca="1" si="5"/>
        <v>33572.218987060274</v>
      </c>
      <c r="R45" s="160">
        <f>'雇用表(103部門）'!M36</f>
        <v>7.4724398233869824E-2</v>
      </c>
      <c r="S45" s="161">
        <f t="shared" si="6"/>
        <v>8</v>
      </c>
      <c r="T45" s="162">
        <f>'雇用表(103部門）'!N36</f>
        <v>7.1875801167924802E-2</v>
      </c>
      <c r="U45" s="163">
        <f t="shared" si="7"/>
        <v>8</v>
      </c>
      <c r="V45" s="157">
        <f t="shared" ca="1" si="8"/>
        <v>33572.218987060274</v>
      </c>
      <c r="W45" s="416"/>
      <c r="X45" s="417"/>
      <c r="Y45" s="224">
        <f>生産者価格表!DU34</f>
        <v>9.6408285255573727E-4</v>
      </c>
      <c r="Z45" s="157">
        <f t="shared" ca="1" si="9"/>
        <v>10538.854057936196</v>
      </c>
      <c r="AA45" s="164">
        <f>生産者価格表!DT34</f>
        <v>0.10774048999999997</v>
      </c>
      <c r="AB45" s="216">
        <f t="shared" ca="1" si="10"/>
        <v>1135.4613002405338</v>
      </c>
      <c r="AC45" s="228">
        <f ca="1"/>
        <v>5105.7626960079488</v>
      </c>
      <c r="AD45" s="155">
        <f t="shared" ca="1" si="11"/>
        <v>2263.5074585099096</v>
      </c>
      <c r="AE45" s="156">
        <f t="shared" ca="1" si="12"/>
        <v>1637.2279885789856</v>
      </c>
      <c r="AF45" s="165">
        <f t="shared" ca="1" si="13"/>
        <v>0</v>
      </c>
      <c r="AG45" s="166">
        <f t="shared" ca="1" si="14"/>
        <v>0</v>
      </c>
      <c r="AH45" s="159">
        <f t="shared" ca="1" si="15"/>
        <v>109802.10585779151</v>
      </c>
      <c r="AI45" s="155">
        <f t="shared" ca="1" si="16"/>
        <v>48677.915595946215</v>
      </c>
      <c r="AJ45" s="167">
        <f t="shared" ca="1" si="17"/>
        <v>35209.446975639257</v>
      </c>
      <c r="AK45" s="161">
        <f t="shared" ca="1" si="18"/>
        <v>8</v>
      </c>
      <c r="AL45" s="168">
        <f t="shared" ca="1" si="19"/>
        <v>8</v>
      </c>
      <c r="AM45" s="203" t="s">
        <v>359</v>
      </c>
      <c r="AN45" s="199" t="s">
        <v>510</v>
      </c>
    </row>
    <row r="46" spans="1:40" s="62" customFormat="1" ht="20.25" customHeight="1">
      <c r="A46" s="203" t="s">
        <v>360</v>
      </c>
      <c r="B46" s="199" t="s">
        <v>511</v>
      </c>
      <c r="C46" s="190">
        <v>0</v>
      </c>
      <c r="D46" s="201">
        <f>生産者価格表!DT35</f>
        <v>3.4926400000000468E-3</v>
      </c>
      <c r="E46" s="154">
        <f t="shared" si="0"/>
        <v>0</v>
      </c>
      <c r="F46" s="196">
        <f ca="1">OFFSET(投入係数表!$C$115,0,ROW()-16)</f>
        <v>0.41011173429147313</v>
      </c>
      <c r="G46" s="155">
        <f t="shared" ca="1" si="1"/>
        <v>0</v>
      </c>
      <c r="H46" s="317">
        <f ca="1">OFFSET(投入係数表!$C$110,0,ROW()-16)</f>
        <v>0.29973811819005053</v>
      </c>
      <c r="I46" s="156">
        <f t="shared" ca="1" si="2"/>
        <v>0</v>
      </c>
      <c r="J46" s="413"/>
      <c r="K46" s="157">
        <v>12607.173183035544</v>
      </c>
      <c r="L46" s="158">
        <f>生産者価格表!DT35</f>
        <v>3.4926400000000468E-3</v>
      </c>
      <c r="M46" s="157">
        <f t="shared" si="3"/>
        <v>44.032317345997853</v>
      </c>
      <c r="N46" s="413"/>
      <c r="O46" s="159">
        <v>229.70349557747852</v>
      </c>
      <c r="P46" s="155">
        <f t="shared" ca="1" si="4"/>
        <v>94.204098944093445</v>
      </c>
      <c r="Q46" s="156">
        <f t="shared" ca="1" si="5"/>
        <v>68.850893506070008</v>
      </c>
      <c r="R46" s="160">
        <f>'雇用表(103部門）'!M37</f>
        <v>9.8589080711594071E-2</v>
      </c>
      <c r="S46" s="161">
        <f t="shared" si="6"/>
        <v>0</v>
      </c>
      <c r="T46" s="162">
        <f>'雇用表(103部門）'!N37</f>
        <v>9.2892822714924189E-2</v>
      </c>
      <c r="U46" s="163">
        <f t="shared" si="7"/>
        <v>0</v>
      </c>
      <c r="V46" s="157">
        <f t="shared" ca="1" si="8"/>
        <v>68.850893506070008</v>
      </c>
      <c r="W46" s="416"/>
      <c r="X46" s="417"/>
      <c r="Y46" s="224">
        <f>生産者価格表!DU35</f>
        <v>1.0847389449526758E-3</v>
      </c>
      <c r="Z46" s="157">
        <f t="shared" ca="1" si="9"/>
        <v>11857.803923708947</v>
      </c>
      <c r="AA46" s="164">
        <f>生産者価格表!DT35</f>
        <v>3.4926400000000468E-3</v>
      </c>
      <c r="AB46" s="216">
        <f t="shared" ca="1" si="10"/>
        <v>41.415040296103371</v>
      </c>
      <c r="AC46" s="228">
        <f ca="1"/>
        <v>90.716093790371445</v>
      </c>
      <c r="AD46" s="155">
        <f t="shared" ca="1" si="11"/>
        <v>37.203734552517169</v>
      </c>
      <c r="AE46" s="156">
        <f t="shared" ca="1" si="12"/>
        <v>27.191071242278067</v>
      </c>
      <c r="AF46" s="165">
        <f t="shared" ca="1" si="13"/>
        <v>0</v>
      </c>
      <c r="AG46" s="166">
        <f t="shared" ca="1" si="14"/>
        <v>0</v>
      </c>
      <c r="AH46" s="159">
        <f t="shared" ca="1" si="15"/>
        <v>320.41958936784999</v>
      </c>
      <c r="AI46" s="155">
        <f t="shared" ca="1" si="16"/>
        <v>131.40783349661061</v>
      </c>
      <c r="AJ46" s="167">
        <f t="shared" ca="1" si="17"/>
        <v>96.041964748348079</v>
      </c>
      <c r="AK46" s="161">
        <f t="shared" ca="1" si="18"/>
        <v>0</v>
      </c>
      <c r="AL46" s="168">
        <f t="shared" ca="1" si="19"/>
        <v>0</v>
      </c>
      <c r="AM46" s="203" t="s">
        <v>360</v>
      </c>
      <c r="AN46" s="199" t="s">
        <v>511</v>
      </c>
    </row>
    <row r="47" spans="1:40" s="62" customFormat="1" ht="20.25" customHeight="1">
      <c r="A47" s="203" t="s">
        <v>361</v>
      </c>
      <c r="B47" s="199" t="s">
        <v>512</v>
      </c>
      <c r="C47" s="190">
        <v>0</v>
      </c>
      <c r="D47" s="201">
        <f>生産者価格表!DT36</f>
        <v>7.2034029999999971E-2</v>
      </c>
      <c r="E47" s="154">
        <f t="shared" si="0"/>
        <v>0</v>
      </c>
      <c r="F47" s="196">
        <f ca="1">OFFSET(投入係数表!$C$115,0,ROW()-16)</f>
        <v>0.21886294468501277</v>
      </c>
      <c r="G47" s="155">
        <f t="shared" ca="1" si="1"/>
        <v>0</v>
      </c>
      <c r="H47" s="317">
        <f ca="1">OFFSET(投入係数表!$C$110,0,ROW()-16)</f>
        <v>0.12474832549430893</v>
      </c>
      <c r="I47" s="156">
        <f t="shared" ca="1" si="2"/>
        <v>0</v>
      </c>
      <c r="J47" s="413"/>
      <c r="K47" s="157">
        <v>834.2547818186423</v>
      </c>
      <c r="L47" s="158">
        <f>生産者価格表!DT36</f>
        <v>7.2034029999999971E-2</v>
      </c>
      <c r="M47" s="157">
        <f t="shared" si="3"/>
        <v>60.094733981167508</v>
      </c>
      <c r="N47" s="413"/>
      <c r="O47" s="159">
        <v>499.50500386666204</v>
      </c>
      <c r="P47" s="155">
        <f t="shared" ca="1" si="4"/>
        <v>109.32313603115634</v>
      </c>
      <c r="Q47" s="156">
        <f t="shared" ca="1" si="5"/>
        <v>62.312412808394399</v>
      </c>
      <c r="R47" s="160">
        <f>'雇用表(103部門）'!M38</f>
        <v>8.7119335473783768E-2</v>
      </c>
      <c r="S47" s="161">
        <f t="shared" si="6"/>
        <v>0</v>
      </c>
      <c r="T47" s="162">
        <f>'雇用表(103部門）'!N38</f>
        <v>7.1677208063364195E-2</v>
      </c>
      <c r="U47" s="163">
        <f t="shared" si="7"/>
        <v>0</v>
      </c>
      <c r="V47" s="157">
        <f t="shared" ca="1" si="8"/>
        <v>62.312412808394399</v>
      </c>
      <c r="W47" s="416"/>
      <c r="X47" s="417"/>
      <c r="Y47" s="224">
        <f>生産者価格表!DU36</f>
        <v>2.6637512952808651E-3</v>
      </c>
      <c r="Z47" s="157">
        <f t="shared" ca="1" si="9"/>
        <v>29118.748532020534</v>
      </c>
      <c r="AA47" s="164">
        <f>生産者価格表!DT36</f>
        <v>7.2034029999999971E-2</v>
      </c>
      <c r="AB47" s="216">
        <f t="shared" ca="1" si="10"/>
        <v>2097.5408053180222</v>
      </c>
      <c r="AC47" s="228">
        <f ca="1"/>
        <v>2324.392362205499</v>
      </c>
      <c r="AD47" s="155">
        <f t="shared" ca="1" si="11"/>
        <v>508.72335699564832</v>
      </c>
      <c r="AE47" s="156">
        <f t="shared" ca="1" si="12"/>
        <v>289.96405497689722</v>
      </c>
      <c r="AF47" s="165">
        <f t="shared" ca="1" si="13"/>
        <v>0</v>
      </c>
      <c r="AG47" s="166">
        <f t="shared" ca="1" si="14"/>
        <v>0</v>
      </c>
      <c r="AH47" s="159">
        <f t="shared" ca="1" si="15"/>
        <v>2823.8973660721613</v>
      </c>
      <c r="AI47" s="155">
        <f t="shared" ca="1" si="16"/>
        <v>618.04649302680468</v>
      </c>
      <c r="AJ47" s="167">
        <f t="shared" ca="1" si="17"/>
        <v>352.27646778529163</v>
      </c>
      <c r="AK47" s="161">
        <f t="shared" ca="1" si="18"/>
        <v>0</v>
      </c>
      <c r="AL47" s="168">
        <f t="shared" ca="1" si="19"/>
        <v>0</v>
      </c>
      <c r="AM47" s="203" t="s">
        <v>361</v>
      </c>
      <c r="AN47" s="199" t="s">
        <v>512</v>
      </c>
    </row>
    <row r="48" spans="1:40" s="62" customFormat="1" ht="20.25" customHeight="1">
      <c r="A48" s="203" t="s">
        <v>362</v>
      </c>
      <c r="B48" s="199" t="s">
        <v>513</v>
      </c>
      <c r="C48" s="190">
        <v>0</v>
      </c>
      <c r="D48" s="201">
        <f>生産者価格表!DT37</f>
        <v>4.3318780000000001E-2</v>
      </c>
      <c r="E48" s="154">
        <f t="shared" si="0"/>
        <v>0</v>
      </c>
      <c r="F48" s="196">
        <f ca="1">OFFSET(投入係数表!$C$115,0,ROW()-16)</f>
        <v>0.47939335866743854</v>
      </c>
      <c r="G48" s="155">
        <f t="shared" ca="1" si="1"/>
        <v>0</v>
      </c>
      <c r="H48" s="317">
        <f ca="1">OFFSET(投入係数表!$C$110,0,ROW()-16)</f>
        <v>0.18580442008552595</v>
      </c>
      <c r="I48" s="156">
        <f t="shared" ca="1" si="2"/>
        <v>0</v>
      </c>
      <c r="J48" s="413"/>
      <c r="K48" s="157">
        <v>70141.211528599117</v>
      </c>
      <c r="L48" s="158">
        <f>生産者価格表!DT37</f>
        <v>4.3318780000000001E-2</v>
      </c>
      <c r="M48" s="157">
        <f t="shared" si="3"/>
        <v>3038.4317111408491</v>
      </c>
      <c r="N48" s="413"/>
      <c r="O48" s="159">
        <v>3301.7936013669437</v>
      </c>
      <c r="P48" s="155">
        <f t="shared" ca="1" si="4"/>
        <v>1582.8579241859568</v>
      </c>
      <c r="Q48" s="156">
        <f t="shared" ca="1" si="5"/>
        <v>613.48784534408514</v>
      </c>
      <c r="R48" s="160">
        <f>'雇用表(103部門）'!M39</f>
        <v>3.9098242796586434E-2</v>
      </c>
      <c r="S48" s="161">
        <f t="shared" si="6"/>
        <v>0</v>
      </c>
      <c r="T48" s="162">
        <f>'雇用表(103部門）'!N39</f>
        <v>3.5363485275718476E-2</v>
      </c>
      <c r="U48" s="163">
        <f t="shared" si="7"/>
        <v>0</v>
      </c>
      <c r="V48" s="157">
        <f t="shared" ca="1" si="8"/>
        <v>613.48784534408514</v>
      </c>
      <c r="W48" s="416"/>
      <c r="X48" s="417"/>
      <c r="Y48" s="224">
        <f>生産者価格表!DU37</f>
        <v>9.4288966835817179E-5</v>
      </c>
      <c r="Z48" s="157">
        <f t="shared" ca="1" si="9"/>
        <v>1030.7181152761079</v>
      </c>
      <c r="AA48" s="164">
        <f>生産者価格表!DT37</f>
        <v>4.3318780000000001E-2</v>
      </c>
      <c r="AB48" s="216">
        <f t="shared" ca="1" si="10"/>
        <v>44.649451277660361</v>
      </c>
      <c r="AC48" s="228">
        <f ca="1"/>
        <v>180.26631425923554</v>
      </c>
      <c r="AD48" s="155">
        <f t="shared" ca="1" si="11"/>
        <v>86.418473847334894</v>
      </c>
      <c r="AE48" s="156">
        <f t="shared" ca="1" si="12"/>
        <v>33.494277981892438</v>
      </c>
      <c r="AF48" s="165">
        <f t="shared" ca="1" si="13"/>
        <v>0</v>
      </c>
      <c r="AG48" s="166">
        <f t="shared" ca="1" si="14"/>
        <v>0</v>
      </c>
      <c r="AH48" s="159">
        <f t="shared" ca="1" si="15"/>
        <v>3482.0599156261792</v>
      </c>
      <c r="AI48" s="155">
        <f t="shared" ca="1" si="16"/>
        <v>1669.2763980332916</v>
      </c>
      <c r="AJ48" s="167">
        <f t="shared" ca="1" si="17"/>
        <v>646.98212332597757</v>
      </c>
      <c r="AK48" s="161">
        <f t="shared" ca="1" si="18"/>
        <v>0</v>
      </c>
      <c r="AL48" s="168">
        <f t="shared" ca="1" si="19"/>
        <v>0</v>
      </c>
      <c r="AM48" s="203" t="s">
        <v>362</v>
      </c>
      <c r="AN48" s="199" t="s">
        <v>513</v>
      </c>
    </row>
    <row r="49" spans="1:40" s="62" customFormat="1" ht="20.25" customHeight="1">
      <c r="A49" s="203" t="s">
        <v>363</v>
      </c>
      <c r="B49" s="199" t="s">
        <v>514</v>
      </c>
      <c r="C49" s="190">
        <v>0</v>
      </c>
      <c r="D49" s="201">
        <f>生産者価格表!DT38</f>
        <v>0.69423864999999996</v>
      </c>
      <c r="E49" s="154">
        <f t="shared" si="0"/>
        <v>0</v>
      </c>
      <c r="F49" s="196">
        <f ca="1">OFFSET(投入係数表!$C$115,0,ROW()-16)</f>
        <v>0.34399654339190455</v>
      </c>
      <c r="G49" s="155">
        <f t="shared" ca="1" si="1"/>
        <v>0</v>
      </c>
      <c r="H49" s="317">
        <f ca="1">OFFSET(投入係数表!$C$110,0,ROW()-16)</f>
        <v>0.1606341875733367</v>
      </c>
      <c r="I49" s="156">
        <f t="shared" ca="1" si="2"/>
        <v>0</v>
      </c>
      <c r="J49" s="413"/>
      <c r="K49" s="157">
        <v>0</v>
      </c>
      <c r="L49" s="158">
        <f>生産者価格表!DT38</f>
        <v>0.69423864999999996</v>
      </c>
      <c r="M49" s="157">
        <f t="shared" si="3"/>
        <v>0</v>
      </c>
      <c r="N49" s="413"/>
      <c r="O49" s="159">
        <v>3813.491208611596</v>
      </c>
      <c r="P49" s="155">
        <f t="shared" ca="1" si="4"/>
        <v>1311.8277940178054</v>
      </c>
      <c r="Q49" s="156">
        <f t="shared" ca="1" si="5"/>
        <v>612.57706211338552</v>
      </c>
      <c r="R49" s="160">
        <f>'雇用表(103部門）'!M40</f>
        <v>3.3499061424200137E-2</v>
      </c>
      <c r="S49" s="161">
        <f t="shared" si="6"/>
        <v>0</v>
      </c>
      <c r="T49" s="162">
        <f>'雇用表(103部門）'!N40</f>
        <v>3.3147848099233483E-2</v>
      </c>
      <c r="U49" s="163">
        <f t="shared" si="7"/>
        <v>0</v>
      </c>
      <c r="V49" s="157">
        <f t="shared" ca="1" si="8"/>
        <v>612.57706211338552</v>
      </c>
      <c r="W49" s="416"/>
      <c r="X49" s="417"/>
      <c r="Y49" s="224">
        <f>生産者価格表!DU38</f>
        <v>5.2899402009360249E-6</v>
      </c>
      <c r="Z49" s="157">
        <f t="shared" ca="1" si="9"/>
        <v>57.826884489319688</v>
      </c>
      <c r="AA49" s="164">
        <f>生産者価格表!DT38</f>
        <v>0.69423864999999996</v>
      </c>
      <c r="AB49" s="216">
        <f t="shared" ca="1" si="10"/>
        <v>40.145658221571239</v>
      </c>
      <c r="AC49" s="228">
        <f ca="1"/>
        <v>4766.3300073527553</v>
      </c>
      <c r="AD49" s="155">
        <f t="shared" ca="1" si="11"/>
        <v>1639.6010471944587</v>
      </c>
      <c r="AE49" s="156">
        <f t="shared" ca="1" si="12"/>
        <v>765.63554843752581</v>
      </c>
      <c r="AF49" s="165">
        <f t="shared" ca="1" si="13"/>
        <v>0</v>
      </c>
      <c r="AG49" s="166">
        <f t="shared" ca="1" si="14"/>
        <v>0</v>
      </c>
      <c r="AH49" s="159">
        <f t="shared" ca="1" si="15"/>
        <v>8579.8212159643517</v>
      </c>
      <c r="AI49" s="155">
        <f t="shared" ca="1" si="16"/>
        <v>2951.4288412122642</v>
      </c>
      <c r="AJ49" s="167">
        <f t="shared" ca="1" si="17"/>
        <v>1378.2126105509114</v>
      </c>
      <c r="AK49" s="161">
        <f t="shared" ca="1" si="18"/>
        <v>0</v>
      </c>
      <c r="AL49" s="168">
        <f t="shared" ca="1" si="19"/>
        <v>0</v>
      </c>
      <c r="AM49" s="203" t="s">
        <v>363</v>
      </c>
      <c r="AN49" s="199" t="s">
        <v>514</v>
      </c>
    </row>
    <row r="50" spans="1:40" s="62" customFormat="1" ht="20.25" customHeight="1">
      <c r="A50" s="203" t="s">
        <v>364</v>
      </c>
      <c r="B50" s="199" t="s">
        <v>515</v>
      </c>
      <c r="C50" s="190">
        <v>0</v>
      </c>
      <c r="D50" s="201">
        <f>生産者価格表!DT39</f>
        <v>0.10801627000000003</v>
      </c>
      <c r="E50" s="154">
        <f t="shared" si="0"/>
        <v>0</v>
      </c>
      <c r="F50" s="196">
        <f ca="1">OFFSET(投入係数表!$C$115,0,ROW()-16)</f>
        <v>0.45870669762051036</v>
      </c>
      <c r="G50" s="155">
        <f t="shared" ca="1" si="1"/>
        <v>0</v>
      </c>
      <c r="H50" s="317">
        <f ca="1">OFFSET(投入係数表!$C$110,0,ROW()-16)</f>
        <v>0.22383054977138828</v>
      </c>
      <c r="I50" s="156">
        <f t="shared" ca="1" si="2"/>
        <v>0</v>
      </c>
      <c r="J50" s="413"/>
      <c r="K50" s="157">
        <v>0</v>
      </c>
      <c r="L50" s="158">
        <f>生産者価格表!DT39</f>
        <v>0.10801627000000003</v>
      </c>
      <c r="M50" s="157">
        <f t="shared" si="3"/>
        <v>0</v>
      </c>
      <c r="N50" s="413"/>
      <c r="O50" s="159">
        <v>888.74339906004673</v>
      </c>
      <c r="P50" s="155">
        <f t="shared" ca="1" si="4"/>
        <v>407.67254961486145</v>
      </c>
      <c r="Q50" s="156">
        <f t="shared" ca="1" si="5"/>
        <v>198.92792361730258</v>
      </c>
      <c r="R50" s="160">
        <f>'雇用表(103部門）'!M41</f>
        <v>9.5579089664335065E-2</v>
      </c>
      <c r="S50" s="161">
        <f t="shared" si="6"/>
        <v>0</v>
      </c>
      <c r="T50" s="162">
        <f>'雇用表(103部門）'!N41</f>
        <v>8.2223566807228698E-2</v>
      </c>
      <c r="U50" s="163">
        <f t="shared" si="7"/>
        <v>0</v>
      </c>
      <c r="V50" s="157">
        <f t="shared" ca="1" si="8"/>
        <v>198.92792361730258</v>
      </c>
      <c r="W50" s="416"/>
      <c r="X50" s="417"/>
      <c r="Y50" s="224">
        <f>生産者価格表!DU39</f>
        <v>3.3449031530562937E-4</v>
      </c>
      <c r="Z50" s="157">
        <f t="shared" ca="1" si="9"/>
        <v>3656.4747598757731</v>
      </c>
      <c r="AA50" s="164">
        <f>生産者価格表!DT39</f>
        <v>0.10801627000000003</v>
      </c>
      <c r="AB50" s="216">
        <f t="shared" ca="1" si="10"/>
        <v>394.95876491092679</v>
      </c>
      <c r="AC50" s="228">
        <f ca="1"/>
        <v>1123.1634785836293</v>
      </c>
      <c r="AD50" s="155">
        <f t="shared" ca="1" si="11"/>
        <v>515.20261014906146</v>
      </c>
      <c r="AE50" s="156">
        <f t="shared" ca="1" si="12"/>
        <v>251.39829889451863</v>
      </c>
      <c r="AF50" s="165">
        <f t="shared" ca="1" si="13"/>
        <v>0</v>
      </c>
      <c r="AG50" s="166">
        <f t="shared" ca="1" si="14"/>
        <v>0</v>
      </c>
      <c r="AH50" s="159">
        <f t="shared" ca="1" si="15"/>
        <v>2011.9068776436761</v>
      </c>
      <c r="AI50" s="155">
        <f t="shared" ca="1" si="16"/>
        <v>922.87515976392297</v>
      </c>
      <c r="AJ50" s="167">
        <f t="shared" ca="1" si="17"/>
        <v>450.32622251182124</v>
      </c>
      <c r="AK50" s="161">
        <f t="shared" ca="1" si="18"/>
        <v>0</v>
      </c>
      <c r="AL50" s="168">
        <f t="shared" ca="1" si="19"/>
        <v>0</v>
      </c>
      <c r="AM50" s="203" t="s">
        <v>364</v>
      </c>
      <c r="AN50" s="199" t="s">
        <v>515</v>
      </c>
    </row>
    <row r="51" spans="1:40" s="62" customFormat="1" ht="20.25" customHeight="1">
      <c r="A51" s="203" t="s">
        <v>365</v>
      </c>
      <c r="B51" s="199" t="s">
        <v>516</v>
      </c>
      <c r="C51" s="190">
        <v>0</v>
      </c>
      <c r="D51" s="201">
        <f>生産者価格表!DT40</f>
        <v>0</v>
      </c>
      <c r="E51" s="154">
        <f t="shared" si="0"/>
        <v>0</v>
      </c>
      <c r="F51" s="196">
        <f ca="1">OFFSET(投入係数表!$C$115,0,ROW()-16)</f>
        <v>0</v>
      </c>
      <c r="G51" s="155">
        <f t="shared" ca="1" si="1"/>
        <v>0</v>
      </c>
      <c r="H51" s="317">
        <f ca="1">OFFSET(投入係数表!$C$110,0,ROW()-16)</f>
        <v>0</v>
      </c>
      <c r="I51" s="156">
        <f t="shared" ca="1" si="2"/>
        <v>0</v>
      </c>
      <c r="J51" s="413"/>
      <c r="K51" s="157">
        <v>0</v>
      </c>
      <c r="L51" s="158">
        <f>生産者価格表!DT40</f>
        <v>0</v>
      </c>
      <c r="M51" s="216">
        <f t="shared" si="3"/>
        <v>0</v>
      </c>
      <c r="N51" s="413"/>
      <c r="O51" s="159">
        <v>0</v>
      </c>
      <c r="P51" s="155">
        <f t="shared" ca="1" si="4"/>
        <v>0</v>
      </c>
      <c r="Q51" s="156">
        <f t="shared" ca="1" si="5"/>
        <v>0</v>
      </c>
      <c r="R51" s="160">
        <f>'雇用表(103部門）'!M42</f>
        <v>0</v>
      </c>
      <c r="S51" s="161">
        <f t="shared" si="6"/>
        <v>0</v>
      </c>
      <c r="T51" s="162">
        <f>'雇用表(103部門）'!N42</f>
        <v>0</v>
      </c>
      <c r="U51" s="163">
        <f t="shared" si="7"/>
        <v>0</v>
      </c>
      <c r="V51" s="157">
        <f t="shared" ca="1" si="8"/>
        <v>0</v>
      </c>
      <c r="W51" s="417"/>
      <c r="X51" s="417"/>
      <c r="Y51" s="224">
        <f>生産者価格表!DU40</f>
        <v>0</v>
      </c>
      <c r="Z51" s="157">
        <f t="shared" ca="1" si="9"/>
        <v>0</v>
      </c>
      <c r="AA51" s="164">
        <f>生産者価格表!DT40</f>
        <v>0</v>
      </c>
      <c r="AB51" s="216">
        <f t="shared" ca="1" si="10"/>
        <v>0</v>
      </c>
      <c r="AC51" s="228">
        <f ca="1"/>
        <v>0</v>
      </c>
      <c r="AD51" s="155">
        <f t="shared" ca="1" si="11"/>
        <v>0</v>
      </c>
      <c r="AE51" s="156">
        <f t="shared" ca="1" si="12"/>
        <v>0</v>
      </c>
      <c r="AF51" s="165">
        <f t="shared" ca="1" si="13"/>
        <v>0</v>
      </c>
      <c r="AG51" s="166">
        <f t="shared" ca="1" si="14"/>
        <v>0</v>
      </c>
      <c r="AH51" s="159">
        <f t="shared" ca="1" si="15"/>
        <v>0</v>
      </c>
      <c r="AI51" s="155">
        <f t="shared" ca="1" si="16"/>
        <v>0</v>
      </c>
      <c r="AJ51" s="167">
        <f t="shared" ca="1" si="17"/>
        <v>0</v>
      </c>
      <c r="AK51" s="161">
        <f t="shared" ca="1" si="18"/>
        <v>0</v>
      </c>
      <c r="AL51" s="168">
        <f t="shared" ca="1" si="19"/>
        <v>0</v>
      </c>
      <c r="AM51" s="203" t="s">
        <v>365</v>
      </c>
      <c r="AN51" s="199" t="s">
        <v>516</v>
      </c>
    </row>
    <row r="52" spans="1:40" ht="20.25" customHeight="1">
      <c r="A52" s="203" t="s">
        <v>366</v>
      </c>
      <c r="B52" s="199" t="s">
        <v>517</v>
      </c>
      <c r="C52" s="190">
        <v>0</v>
      </c>
      <c r="D52" s="201">
        <f>生産者価格表!DT41</f>
        <v>1</v>
      </c>
      <c r="E52" s="159">
        <f t="shared" si="0"/>
        <v>0</v>
      </c>
      <c r="F52" s="196">
        <f ca="1">OFFSET(投入係数表!$C$115,0,ROW()-16)</f>
        <v>0</v>
      </c>
      <c r="G52" s="155">
        <f t="shared" ca="1" si="1"/>
        <v>0</v>
      </c>
      <c r="H52" s="317">
        <f ca="1">OFFSET(投入係数表!$C$110,0,ROW()-16)</f>
        <v>0</v>
      </c>
      <c r="I52" s="156">
        <f t="shared" ca="1" si="2"/>
        <v>0</v>
      </c>
      <c r="J52" s="413"/>
      <c r="K52" s="157">
        <v>0</v>
      </c>
      <c r="L52" s="158">
        <f>生産者価格表!DT41</f>
        <v>1</v>
      </c>
      <c r="M52" s="216">
        <f t="shared" si="3"/>
        <v>0</v>
      </c>
      <c r="N52" s="413"/>
      <c r="O52" s="159">
        <v>-1503.8907960247886</v>
      </c>
      <c r="P52" s="155">
        <f t="shared" ca="1" si="4"/>
        <v>0</v>
      </c>
      <c r="Q52" s="156">
        <f t="shared" ca="1" si="5"/>
        <v>0</v>
      </c>
      <c r="R52" s="160">
        <f>'雇用表(103部門）'!M43</f>
        <v>0</v>
      </c>
      <c r="S52" s="161">
        <f t="shared" si="6"/>
        <v>0</v>
      </c>
      <c r="T52" s="162">
        <f>'雇用表(103部門）'!N43</f>
        <v>0</v>
      </c>
      <c r="U52" s="163">
        <f t="shared" si="7"/>
        <v>0</v>
      </c>
      <c r="V52" s="157">
        <f t="shared" ca="1" si="8"/>
        <v>0</v>
      </c>
      <c r="W52" s="417"/>
      <c r="X52" s="417"/>
      <c r="Y52" s="224">
        <f>生産者価格表!DU41</f>
        <v>-1.8093498654567038E-4</v>
      </c>
      <c r="Z52" s="157">
        <f t="shared" ca="1" si="9"/>
        <v>-1977.887493927009</v>
      </c>
      <c r="AA52" s="164">
        <f>生産者価格表!DT41</f>
        <v>1</v>
      </c>
      <c r="AB52" s="216">
        <f t="shared" ca="1" si="10"/>
        <v>-1977.887493927009</v>
      </c>
      <c r="AC52" s="228">
        <f ca="1"/>
        <v>-2182.8492686219902</v>
      </c>
      <c r="AD52" s="155">
        <f t="shared" ca="1" si="11"/>
        <v>0</v>
      </c>
      <c r="AE52" s="156">
        <f t="shared" ca="1" si="12"/>
        <v>0</v>
      </c>
      <c r="AF52" s="165">
        <f t="shared" ca="1" si="13"/>
        <v>0</v>
      </c>
      <c r="AG52" s="166">
        <f t="shared" ca="1" si="14"/>
        <v>0</v>
      </c>
      <c r="AH52" s="159">
        <f t="shared" ca="1" si="15"/>
        <v>-3686.7400646467786</v>
      </c>
      <c r="AI52" s="155">
        <f t="shared" ca="1" si="16"/>
        <v>0</v>
      </c>
      <c r="AJ52" s="167">
        <f t="shared" ca="1" si="17"/>
        <v>0</v>
      </c>
      <c r="AK52" s="161">
        <f t="shared" ca="1" si="18"/>
        <v>0</v>
      </c>
      <c r="AL52" s="168">
        <f t="shared" ca="1" si="19"/>
        <v>0</v>
      </c>
      <c r="AM52" s="203" t="s">
        <v>366</v>
      </c>
      <c r="AN52" s="199" t="s">
        <v>517</v>
      </c>
    </row>
    <row r="53" spans="1:40" ht="20.25" customHeight="1">
      <c r="A53" s="203" t="s">
        <v>367</v>
      </c>
      <c r="B53" s="199" t="s">
        <v>518</v>
      </c>
      <c r="C53" s="190">
        <v>0</v>
      </c>
      <c r="D53" s="201">
        <f>生産者価格表!DT42</f>
        <v>0.12234285</v>
      </c>
      <c r="E53" s="159">
        <f t="shared" si="0"/>
        <v>0</v>
      </c>
      <c r="F53" s="196">
        <f ca="1">OFFSET(投入係数表!$C$115,0,ROW()-16)</f>
        <v>0.25456822573540189</v>
      </c>
      <c r="G53" s="155">
        <f t="shared" ca="1" si="1"/>
        <v>0</v>
      </c>
      <c r="H53" s="317">
        <f ca="1">OFFSET(投入係数表!$C$110,0,ROW()-16)</f>
        <v>7.615469785568546E-2</v>
      </c>
      <c r="I53" s="156">
        <f t="shared" ca="1" si="2"/>
        <v>0</v>
      </c>
      <c r="J53" s="413"/>
      <c r="K53" s="157">
        <v>0</v>
      </c>
      <c r="L53" s="158">
        <f>生産者価格表!DT42</f>
        <v>0.12234285</v>
      </c>
      <c r="M53" s="216">
        <f t="shared" si="3"/>
        <v>0</v>
      </c>
      <c r="N53" s="413"/>
      <c r="O53" s="159">
        <v>5771.9756712940543</v>
      </c>
      <c r="P53" s="155">
        <f t="shared" ca="1" si="4"/>
        <v>1469.3616056292326</v>
      </c>
      <c r="Q53" s="156">
        <f t="shared" ca="1" si="5"/>
        <v>439.56306327776599</v>
      </c>
      <c r="R53" s="160">
        <f>'雇用表(103部門）'!M44</f>
        <v>1.4259711457657309E-2</v>
      </c>
      <c r="S53" s="161">
        <f t="shared" si="6"/>
        <v>0</v>
      </c>
      <c r="T53" s="162">
        <f>'雇用表(103部門）'!N44</f>
        <v>1.4259711457657309E-2</v>
      </c>
      <c r="U53" s="163">
        <f t="shared" si="7"/>
        <v>0</v>
      </c>
      <c r="V53" s="157">
        <f t="shared" ca="1" si="8"/>
        <v>439.56306327776599</v>
      </c>
      <c r="W53" s="417"/>
      <c r="X53" s="417"/>
      <c r="Y53" s="224">
        <f>生産者価格表!DU42</f>
        <v>0</v>
      </c>
      <c r="Z53" s="157">
        <f t="shared" ca="1" si="9"/>
        <v>0</v>
      </c>
      <c r="AA53" s="164">
        <f>生産者価格表!DT42</f>
        <v>0.12234285</v>
      </c>
      <c r="AB53" s="216">
        <f t="shared" ca="1" si="10"/>
        <v>0</v>
      </c>
      <c r="AC53" s="228">
        <f ca="1"/>
        <v>837.38512673884145</v>
      </c>
      <c r="AD53" s="155">
        <f t="shared" ca="1" si="11"/>
        <v>213.17164597112151</v>
      </c>
      <c r="AE53" s="156">
        <f t="shared" ca="1" si="12"/>
        <v>63.770811315641346</v>
      </c>
      <c r="AF53" s="165">
        <f t="shared" ca="1" si="13"/>
        <v>0</v>
      </c>
      <c r="AG53" s="166">
        <f t="shared" ca="1" si="14"/>
        <v>0</v>
      </c>
      <c r="AH53" s="159">
        <f t="shared" ca="1" si="15"/>
        <v>6609.3607980328961</v>
      </c>
      <c r="AI53" s="155">
        <f t="shared" ca="1" si="16"/>
        <v>1682.5332516003541</v>
      </c>
      <c r="AJ53" s="167">
        <f t="shared" ca="1" si="17"/>
        <v>503.33387459340736</v>
      </c>
      <c r="AK53" s="161">
        <f t="shared" ca="1" si="18"/>
        <v>0</v>
      </c>
      <c r="AL53" s="168">
        <f t="shared" ca="1" si="19"/>
        <v>0</v>
      </c>
      <c r="AM53" s="203" t="s">
        <v>367</v>
      </c>
      <c r="AN53" s="199" t="s">
        <v>518</v>
      </c>
    </row>
    <row r="54" spans="1:40" ht="20.25" customHeight="1">
      <c r="A54" s="203" t="s">
        <v>368</v>
      </c>
      <c r="B54" s="199" t="s">
        <v>519</v>
      </c>
      <c r="C54" s="190">
        <v>0</v>
      </c>
      <c r="D54" s="201">
        <f>生産者価格表!DT43</f>
        <v>9.6199950000000034E-2</v>
      </c>
      <c r="E54" s="159">
        <f t="shared" si="0"/>
        <v>0</v>
      </c>
      <c r="F54" s="196">
        <f ca="1">OFFSET(投入係数表!$C$115,0,ROW()-16)</f>
        <v>0.44885228062958127</v>
      </c>
      <c r="G54" s="155">
        <f t="shared" ca="1" si="1"/>
        <v>0</v>
      </c>
      <c r="H54" s="317">
        <f ca="1">OFFSET(投入係数表!$C$110,0,ROW()-16)</f>
        <v>0.20184717175469341</v>
      </c>
      <c r="I54" s="156">
        <f t="shared" ca="1" si="2"/>
        <v>0</v>
      </c>
      <c r="J54" s="413"/>
      <c r="K54" s="157">
        <v>0</v>
      </c>
      <c r="L54" s="158">
        <f>生産者価格表!DT43</f>
        <v>9.6199950000000034E-2</v>
      </c>
      <c r="M54" s="216">
        <f t="shared" si="3"/>
        <v>0</v>
      </c>
      <c r="N54" s="413"/>
      <c r="O54" s="159">
        <v>2985.521973968991</v>
      </c>
      <c r="P54" s="155">
        <f t="shared" ca="1" si="4"/>
        <v>1340.058346885711</v>
      </c>
      <c r="Q54" s="156">
        <f t="shared" ca="1" si="5"/>
        <v>602.61916665713022</v>
      </c>
      <c r="R54" s="160">
        <f>'雇用表(103部門）'!M45</f>
        <v>5.6993402224757794E-2</v>
      </c>
      <c r="S54" s="161">
        <f t="shared" si="6"/>
        <v>0</v>
      </c>
      <c r="T54" s="162">
        <f>'雇用表(103部門）'!N45</f>
        <v>4.9959526700021177E-2</v>
      </c>
      <c r="U54" s="163">
        <f t="shared" si="7"/>
        <v>0</v>
      </c>
      <c r="V54" s="157">
        <f t="shared" ca="1" si="8"/>
        <v>602.61916665713022</v>
      </c>
      <c r="W54" s="417"/>
      <c r="X54" s="417"/>
      <c r="Y54" s="224">
        <f>生産者価格表!DU43</f>
        <v>1.1835813576761642E-7</v>
      </c>
      <c r="Z54" s="157">
        <f t="shared" ca="1" si="9"/>
        <v>1.293829794936834</v>
      </c>
      <c r="AA54" s="164">
        <f>生産者価格表!DT43</f>
        <v>9.6199950000000034E-2</v>
      </c>
      <c r="AB54" s="216">
        <f t="shared" ca="1" si="10"/>
        <v>0.12446636158143373</v>
      </c>
      <c r="AC54" s="228">
        <f ca="1"/>
        <v>265.67322172679877</v>
      </c>
      <c r="AD54" s="155">
        <f t="shared" ca="1" si="11"/>
        <v>119.24803147428204</v>
      </c>
      <c r="AE54" s="156">
        <f t="shared" ca="1" si="12"/>
        <v>53.625388416511896</v>
      </c>
      <c r="AF54" s="165">
        <f t="shared" ca="1" si="13"/>
        <v>0</v>
      </c>
      <c r="AG54" s="166">
        <f t="shared" ca="1" si="14"/>
        <v>0</v>
      </c>
      <c r="AH54" s="159">
        <f t="shared" ca="1" si="15"/>
        <v>3251.1951956957896</v>
      </c>
      <c r="AI54" s="155">
        <f t="shared" ca="1" si="16"/>
        <v>1459.306378359993</v>
      </c>
      <c r="AJ54" s="167">
        <f t="shared" ca="1" si="17"/>
        <v>656.24455507364212</v>
      </c>
      <c r="AK54" s="161">
        <f t="shared" ca="1" si="18"/>
        <v>0</v>
      </c>
      <c r="AL54" s="168">
        <f t="shared" ca="1" si="19"/>
        <v>0</v>
      </c>
      <c r="AM54" s="203" t="s">
        <v>368</v>
      </c>
      <c r="AN54" s="199" t="s">
        <v>519</v>
      </c>
    </row>
    <row r="55" spans="1:40" ht="20.25" customHeight="1">
      <c r="A55" s="203" t="s">
        <v>369</v>
      </c>
      <c r="B55" s="199" t="s">
        <v>520</v>
      </c>
      <c r="C55" s="190">
        <v>0</v>
      </c>
      <c r="D55" s="201">
        <f>生産者価格表!DT44</f>
        <v>3.4547290000000008E-2</v>
      </c>
      <c r="E55" s="159">
        <f t="shared" si="0"/>
        <v>0</v>
      </c>
      <c r="F55" s="196">
        <f ca="1">OFFSET(投入係数表!$C$115,0,ROW()-16)</f>
        <v>0.35930047562672646</v>
      </c>
      <c r="G55" s="155">
        <f t="shared" ca="1" si="1"/>
        <v>0</v>
      </c>
      <c r="H55" s="317">
        <f ca="1">OFFSET(投入係数表!$C$110,0,ROW()-16)</f>
        <v>0.15036326250856752</v>
      </c>
      <c r="I55" s="156">
        <f t="shared" ca="1" si="2"/>
        <v>0</v>
      </c>
      <c r="J55" s="413"/>
      <c r="K55" s="157">
        <v>0</v>
      </c>
      <c r="L55" s="158">
        <f>生産者価格表!DT44</f>
        <v>3.4547290000000008E-2</v>
      </c>
      <c r="M55" s="216">
        <f t="shared" si="3"/>
        <v>0</v>
      </c>
      <c r="N55" s="413"/>
      <c r="O55" s="159">
        <v>263.35993079032289</v>
      </c>
      <c r="P55" s="155">
        <f t="shared" ca="1" si="4"/>
        <v>94.62534839398478</v>
      </c>
      <c r="Q55" s="156">
        <f t="shared" ca="1" si="5"/>
        <v>39.599658407663497</v>
      </c>
      <c r="R55" s="160">
        <f>'雇用表(103部門）'!M46</f>
        <v>9.7202317901426888E-2</v>
      </c>
      <c r="S55" s="161">
        <f t="shared" si="6"/>
        <v>0</v>
      </c>
      <c r="T55" s="162">
        <f>'雇用表(103部門）'!N46</f>
        <v>9.7202317901426888E-2</v>
      </c>
      <c r="U55" s="163">
        <f t="shared" si="7"/>
        <v>0</v>
      </c>
      <c r="V55" s="157">
        <f t="shared" ca="1" si="8"/>
        <v>39.599658407663497</v>
      </c>
      <c r="W55" s="417"/>
      <c r="X55" s="417"/>
      <c r="Y55" s="224">
        <f>生産者価格表!DU44</f>
        <v>7.3345396407637983E-4</v>
      </c>
      <c r="Z55" s="157">
        <f t="shared" ca="1" si="9"/>
        <v>8017.7385845257086</v>
      </c>
      <c r="AA55" s="164">
        <f>生産者価格表!DT44</f>
        <v>3.4547290000000008E-2</v>
      </c>
      <c r="AB55" s="216">
        <f t="shared" ca="1" si="10"/>
        <v>276.99114002379923</v>
      </c>
      <c r="AC55" s="228">
        <f ca="1"/>
        <v>306.62212311338965</v>
      </c>
      <c r="AD55" s="155">
        <f t="shared" ca="1" si="11"/>
        <v>110.16947467231758</v>
      </c>
      <c r="AE55" s="156">
        <f t="shared" ca="1" si="12"/>
        <v>46.104702788632913</v>
      </c>
      <c r="AF55" s="165">
        <f t="shared" ca="1" si="13"/>
        <v>0</v>
      </c>
      <c r="AG55" s="166">
        <f t="shared" ca="1" si="14"/>
        <v>0</v>
      </c>
      <c r="AH55" s="159">
        <f t="shared" ca="1" si="15"/>
        <v>569.98205390371254</v>
      </c>
      <c r="AI55" s="155">
        <f t="shared" ca="1" si="16"/>
        <v>204.79482306630234</v>
      </c>
      <c r="AJ55" s="167">
        <f t="shared" ca="1" si="17"/>
        <v>85.704361196296418</v>
      </c>
      <c r="AK55" s="161">
        <f t="shared" ca="1" si="18"/>
        <v>0</v>
      </c>
      <c r="AL55" s="168">
        <f t="shared" ca="1" si="19"/>
        <v>0</v>
      </c>
      <c r="AM55" s="203" t="s">
        <v>369</v>
      </c>
      <c r="AN55" s="199" t="s">
        <v>520</v>
      </c>
    </row>
    <row r="56" spans="1:40" ht="20.25" customHeight="1">
      <c r="A56" s="203" t="s">
        <v>370</v>
      </c>
      <c r="B56" s="199" t="s">
        <v>521</v>
      </c>
      <c r="C56" s="190">
        <v>0</v>
      </c>
      <c r="D56" s="201">
        <f>生産者価格表!DT45</f>
        <v>1</v>
      </c>
      <c r="E56" s="159">
        <f t="shared" si="0"/>
        <v>0</v>
      </c>
      <c r="F56" s="196">
        <f ca="1">OFFSET(投入係数表!$C$115,0,ROW()-16)</f>
        <v>0</v>
      </c>
      <c r="G56" s="155">
        <f t="shared" ca="1" si="1"/>
        <v>0</v>
      </c>
      <c r="H56" s="317">
        <f ca="1">OFFSET(投入係数表!$C$110,0,ROW()-16)</f>
        <v>0</v>
      </c>
      <c r="I56" s="156">
        <f t="shared" ca="1" si="2"/>
        <v>0</v>
      </c>
      <c r="J56" s="413"/>
      <c r="K56" s="157">
        <v>0</v>
      </c>
      <c r="L56" s="158">
        <f>生産者価格表!DT45</f>
        <v>1</v>
      </c>
      <c r="M56" s="216">
        <f t="shared" si="3"/>
        <v>0</v>
      </c>
      <c r="N56" s="413"/>
      <c r="O56" s="159">
        <v>-1208.3344506429678</v>
      </c>
      <c r="P56" s="155">
        <f t="shared" ca="1" si="4"/>
        <v>0</v>
      </c>
      <c r="Q56" s="156">
        <f t="shared" ca="1" si="5"/>
        <v>0</v>
      </c>
      <c r="R56" s="160">
        <f>'雇用表(103部門）'!M47</f>
        <v>0</v>
      </c>
      <c r="S56" s="161">
        <f t="shared" si="6"/>
        <v>0</v>
      </c>
      <c r="T56" s="162">
        <f>'雇用表(103部門）'!N47</f>
        <v>0</v>
      </c>
      <c r="U56" s="163">
        <f t="shared" si="7"/>
        <v>0</v>
      </c>
      <c r="V56" s="157">
        <f t="shared" ca="1" si="8"/>
        <v>0</v>
      </c>
      <c r="W56" s="417"/>
      <c r="X56" s="417"/>
      <c r="Y56" s="224">
        <f>生産者価格表!DU45</f>
        <v>-2.1392544911300341E-5</v>
      </c>
      <c r="Z56" s="157">
        <f t="shared" ca="1" si="9"/>
        <v>-233.85221316858309</v>
      </c>
      <c r="AA56" s="164">
        <f>生産者価格表!DT45</f>
        <v>1</v>
      </c>
      <c r="AB56" s="216">
        <f t="shared" ca="1" si="10"/>
        <v>-233.85221316858309</v>
      </c>
      <c r="AC56" s="228">
        <f ca="1"/>
        <v>-280.90776767494674</v>
      </c>
      <c r="AD56" s="155">
        <f t="shared" ca="1" si="11"/>
        <v>0</v>
      </c>
      <c r="AE56" s="156">
        <f t="shared" ca="1" si="12"/>
        <v>0</v>
      </c>
      <c r="AF56" s="165">
        <f t="shared" ca="1" si="13"/>
        <v>0</v>
      </c>
      <c r="AG56" s="166">
        <f t="shared" ca="1" si="14"/>
        <v>0</v>
      </c>
      <c r="AH56" s="159">
        <f t="shared" ca="1" si="15"/>
        <v>-1489.2422183179146</v>
      </c>
      <c r="AI56" s="155">
        <f t="shared" ca="1" si="16"/>
        <v>0</v>
      </c>
      <c r="AJ56" s="167">
        <f t="shared" ca="1" si="17"/>
        <v>0</v>
      </c>
      <c r="AK56" s="161">
        <f t="shared" ca="1" si="18"/>
        <v>0</v>
      </c>
      <c r="AL56" s="168">
        <f t="shared" ca="1" si="19"/>
        <v>0</v>
      </c>
      <c r="AM56" s="203" t="s">
        <v>370</v>
      </c>
      <c r="AN56" s="199" t="s">
        <v>521</v>
      </c>
    </row>
    <row r="57" spans="1:40" ht="20.25" customHeight="1">
      <c r="A57" s="203" t="s">
        <v>371</v>
      </c>
      <c r="B57" s="199" t="s">
        <v>522</v>
      </c>
      <c r="C57" s="190">
        <v>0</v>
      </c>
      <c r="D57" s="201">
        <f>生産者価格表!DT46</f>
        <v>5.9196759999999959E-2</v>
      </c>
      <c r="E57" s="159">
        <f t="shared" si="0"/>
        <v>0</v>
      </c>
      <c r="F57" s="196">
        <f ca="1">OFFSET(投入係数表!$C$115,0,ROW()-16)</f>
        <v>0.33251817091888064</v>
      </c>
      <c r="G57" s="155">
        <f t="shared" ca="1" si="1"/>
        <v>0</v>
      </c>
      <c r="H57" s="317">
        <f ca="1">OFFSET(投入係数表!$C$110,0,ROW()-16)</f>
        <v>0.26413839663569866</v>
      </c>
      <c r="I57" s="156">
        <f t="shared" ca="1" si="2"/>
        <v>0</v>
      </c>
      <c r="J57" s="413"/>
      <c r="K57" s="157">
        <v>5343.4845940281875</v>
      </c>
      <c r="L57" s="158">
        <f>生産者価格表!DT46</f>
        <v>5.9196759999999959E-2</v>
      </c>
      <c r="M57" s="216">
        <f t="shared" si="3"/>
        <v>316.31697507638381</v>
      </c>
      <c r="N57" s="413"/>
      <c r="O57" s="159">
        <v>1422.0899335850486</v>
      </c>
      <c r="P57" s="155">
        <f t="shared" ca="1" si="4"/>
        <v>472.87074359785282</v>
      </c>
      <c r="Q57" s="156">
        <f t="shared" ca="1" si="5"/>
        <v>375.62855492892191</v>
      </c>
      <c r="R57" s="160">
        <f>'雇用表(103部門）'!M48</f>
        <v>5.3544139826696577E-2</v>
      </c>
      <c r="S57" s="161">
        <f t="shared" si="6"/>
        <v>0</v>
      </c>
      <c r="T57" s="162">
        <f>'雇用表(103部門）'!N48</f>
        <v>5.2962138306841183E-2</v>
      </c>
      <c r="U57" s="163">
        <f t="shared" si="7"/>
        <v>0</v>
      </c>
      <c r="V57" s="157">
        <f t="shared" ca="1" si="8"/>
        <v>375.62855492892191</v>
      </c>
      <c r="W57" s="417"/>
      <c r="X57" s="417"/>
      <c r="Y57" s="224">
        <f>生産者価格表!DU46</f>
        <v>8.7546485261042034E-5</v>
      </c>
      <c r="Z57" s="157">
        <f t="shared" ca="1" si="9"/>
        <v>957.0128013432776</v>
      </c>
      <c r="AA57" s="164">
        <f>生産者価格表!DT46</f>
        <v>5.9196759999999959E-2</v>
      </c>
      <c r="AB57" s="216">
        <f t="shared" ca="1" si="10"/>
        <v>56.65205711804564</v>
      </c>
      <c r="AC57" s="228">
        <f ca="1"/>
        <v>437.57573790127134</v>
      </c>
      <c r="AD57" s="155">
        <f t="shared" ca="1" si="11"/>
        <v>145.50188400541026</v>
      </c>
      <c r="AE57" s="156">
        <f t="shared" ca="1" si="12"/>
        <v>115.58055381592453</v>
      </c>
      <c r="AF57" s="165">
        <f t="shared" ca="1" si="13"/>
        <v>0</v>
      </c>
      <c r="AG57" s="166">
        <f t="shared" ca="1" si="14"/>
        <v>0</v>
      </c>
      <c r="AH57" s="159">
        <f t="shared" ca="1" si="15"/>
        <v>1859.66567148632</v>
      </c>
      <c r="AI57" s="155">
        <f t="shared" ca="1" si="16"/>
        <v>618.37262760326303</v>
      </c>
      <c r="AJ57" s="167">
        <f t="shared" ca="1" si="17"/>
        <v>491.20910874484645</v>
      </c>
      <c r="AK57" s="161">
        <f t="shared" ca="1" si="18"/>
        <v>0</v>
      </c>
      <c r="AL57" s="168">
        <f t="shared" ca="1" si="19"/>
        <v>0</v>
      </c>
      <c r="AM57" s="203" t="s">
        <v>371</v>
      </c>
      <c r="AN57" s="199" t="s">
        <v>522</v>
      </c>
    </row>
    <row r="58" spans="1:40" ht="20.25" customHeight="1">
      <c r="A58" s="203" t="s">
        <v>372</v>
      </c>
      <c r="B58" s="199" t="s">
        <v>523</v>
      </c>
      <c r="C58" s="190">
        <v>0</v>
      </c>
      <c r="D58" s="201">
        <f>生産者価格表!DT47</f>
        <v>0.13484072999999996</v>
      </c>
      <c r="E58" s="159">
        <f t="shared" si="0"/>
        <v>0</v>
      </c>
      <c r="F58" s="196">
        <f ca="1">OFFSET(投入係数表!$C$115,0,ROW()-16)</f>
        <v>0.31852963535170881</v>
      </c>
      <c r="G58" s="155">
        <f t="shared" ca="1" si="1"/>
        <v>0</v>
      </c>
      <c r="H58" s="317">
        <f ca="1">OFFSET(投入係数表!$C$110,0,ROW()-16)</f>
        <v>0.3156697515776905</v>
      </c>
      <c r="I58" s="156">
        <f t="shared" ca="1" si="2"/>
        <v>0</v>
      </c>
      <c r="J58" s="413"/>
      <c r="K58" s="157">
        <v>0</v>
      </c>
      <c r="L58" s="158">
        <f>生産者価格表!DT47</f>
        <v>0.13484072999999996</v>
      </c>
      <c r="M58" s="216">
        <f t="shared" si="3"/>
        <v>0</v>
      </c>
      <c r="N58" s="413"/>
      <c r="O58" s="159">
        <v>2437.1426352246403</v>
      </c>
      <c r="P58" s="155">
        <f t="shared" ca="1" si="4"/>
        <v>776.30215489820739</v>
      </c>
      <c r="Q58" s="156">
        <f t="shared" ca="1" si="5"/>
        <v>769.3322102207602</v>
      </c>
      <c r="R58" s="160">
        <f>'雇用表(103部門）'!M49</f>
        <v>9.6555502545170771E-2</v>
      </c>
      <c r="S58" s="161">
        <f t="shared" si="6"/>
        <v>0</v>
      </c>
      <c r="T58" s="162">
        <f>'雇用表(103部門）'!N49</f>
        <v>8.7497694292737363E-2</v>
      </c>
      <c r="U58" s="163">
        <f t="shared" si="7"/>
        <v>0</v>
      </c>
      <c r="V58" s="157">
        <f t="shared" ca="1" si="8"/>
        <v>769.3322102207602</v>
      </c>
      <c r="W58" s="417"/>
      <c r="X58" s="417"/>
      <c r="Y58" s="224">
        <f>生産者価格表!DU47</f>
        <v>9.2328783092290382E-5</v>
      </c>
      <c r="Z58" s="157">
        <f t="shared" ca="1" si="9"/>
        <v>1009.2904025592969</v>
      </c>
      <c r="AA58" s="164">
        <f>生産者価格表!DT47</f>
        <v>0.13484072999999996</v>
      </c>
      <c r="AB58" s="216">
        <f t="shared" ca="1" si="10"/>
        <v>136.09345466308943</v>
      </c>
      <c r="AC58" s="228">
        <f ca="1"/>
        <v>2510.9312686054541</v>
      </c>
      <c r="AD58" s="155">
        <f t="shared" ca="1" si="11"/>
        <v>799.80602138209883</v>
      </c>
      <c r="AE58" s="156">
        <f t="shared" ca="1" si="12"/>
        <v>792.62504978933896</v>
      </c>
      <c r="AF58" s="165">
        <f t="shared" ca="1" si="13"/>
        <v>0</v>
      </c>
      <c r="AG58" s="166">
        <f t="shared" ca="1" si="14"/>
        <v>0</v>
      </c>
      <c r="AH58" s="159">
        <f t="shared" ca="1" si="15"/>
        <v>4948.0739038300944</v>
      </c>
      <c r="AI58" s="155">
        <f t="shared" ca="1" si="16"/>
        <v>1576.1081762803062</v>
      </c>
      <c r="AJ58" s="167">
        <f t="shared" ca="1" si="17"/>
        <v>1561.9572600100992</v>
      </c>
      <c r="AK58" s="161">
        <f t="shared" ca="1" si="18"/>
        <v>0</v>
      </c>
      <c r="AL58" s="168">
        <f t="shared" ca="1" si="19"/>
        <v>0</v>
      </c>
      <c r="AM58" s="203" t="s">
        <v>372</v>
      </c>
      <c r="AN58" s="199" t="s">
        <v>523</v>
      </c>
    </row>
    <row r="59" spans="1:40" ht="20.25" customHeight="1">
      <c r="A59" s="203" t="s">
        <v>373</v>
      </c>
      <c r="B59" s="199" t="s">
        <v>524</v>
      </c>
      <c r="C59" s="190">
        <v>0</v>
      </c>
      <c r="D59" s="201">
        <f>生産者価格表!DT48</f>
        <v>0.19851269999999999</v>
      </c>
      <c r="E59" s="159">
        <f t="shared" si="0"/>
        <v>0</v>
      </c>
      <c r="F59" s="196">
        <f ca="1">OFFSET(投入係数表!$C$115,0,ROW()-16)</f>
        <v>0.48265746408222582</v>
      </c>
      <c r="G59" s="155">
        <f t="shared" ca="1" si="1"/>
        <v>0</v>
      </c>
      <c r="H59" s="317">
        <f ca="1">OFFSET(投入係数表!$C$110,0,ROW()-16)</f>
        <v>0.35986491742879456</v>
      </c>
      <c r="I59" s="156">
        <f t="shared" ca="1" si="2"/>
        <v>0</v>
      </c>
      <c r="J59" s="413"/>
      <c r="K59" s="157">
        <v>1335664.3573075878</v>
      </c>
      <c r="L59" s="158">
        <f>生産者価格表!DT48</f>
        <v>0.19851269999999999</v>
      </c>
      <c r="M59" s="216">
        <f t="shared" si="3"/>
        <v>265146.33786289394</v>
      </c>
      <c r="N59" s="413"/>
      <c r="O59" s="159">
        <v>281110.42367244343</v>
      </c>
      <c r="P59" s="155">
        <f t="shared" ca="1" si="4"/>
        <v>135680.04421682164</v>
      </c>
      <c r="Q59" s="156">
        <f t="shared" ca="1" si="5"/>
        <v>101161.77940325731</v>
      </c>
      <c r="R59" s="160">
        <f>'雇用表(103部門）'!M50</f>
        <v>5.5109705967469398E-2</v>
      </c>
      <c r="S59" s="161">
        <f t="shared" si="6"/>
        <v>15</v>
      </c>
      <c r="T59" s="162">
        <f>'雇用表(103部門）'!N50</f>
        <v>5.2044598097454868E-2</v>
      </c>
      <c r="U59" s="163">
        <f t="shared" si="7"/>
        <v>15</v>
      </c>
      <c r="V59" s="157">
        <f t="shared" ca="1" si="8"/>
        <v>101161.77940325731</v>
      </c>
      <c r="W59" s="417"/>
      <c r="X59" s="417"/>
      <c r="Y59" s="224">
        <f>生産者価格表!DU48</f>
        <v>8.86155226820102E-4</v>
      </c>
      <c r="Z59" s="157">
        <f t="shared" ca="1" si="9"/>
        <v>9686.989643449213</v>
      </c>
      <c r="AA59" s="164">
        <f>生産者価格表!DT48</f>
        <v>0.19851269999999999</v>
      </c>
      <c r="AB59" s="216">
        <f t="shared" ca="1" si="10"/>
        <v>1922.9904689931404</v>
      </c>
      <c r="AC59" s="228">
        <f ca="1"/>
        <v>7210.6078985366012</v>
      </c>
      <c r="AD59" s="155">
        <f t="shared" ca="1" si="11"/>
        <v>3480.2537227989433</v>
      </c>
      <c r="AE59" s="156">
        <f t="shared" ca="1" si="12"/>
        <v>2594.8448160182879</v>
      </c>
      <c r="AF59" s="165">
        <f t="shared" ca="1" si="13"/>
        <v>0</v>
      </c>
      <c r="AG59" s="166">
        <f t="shared" ca="1" si="14"/>
        <v>0</v>
      </c>
      <c r="AH59" s="159">
        <f t="shared" ca="1" si="15"/>
        <v>288321.03157098003</v>
      </c>
      <c r="AI59" s="155">
        <f t="shared" ca="1" si="16"/>
        <v>139160.29793962059</v>
      </c>
      <c r="AJ59" s="167">
        <f t="shared" ca="1" si="17"/>
        <v>103756.6242192756</v>
      </c>
      <c r="AK59" s="161">
        <f t="shared" ca="1" si="18"/>
        <v>15</v>
      </c>
      <c r="AL59" s="168">
        <f t="shared" ca="1" si="19"/>
        <v>15</v>
      </c>
      <c r="AM59" s="203" t="s">
        <v>373</v>
      </c>
      <c r="AN59" s="199" t="s">
        <v>524</v>
      </c>
    </row>
    <row r="60" spans="1:40" ht="20.25" customHeight="1">
      <c r="A60" s="203" t="s">
        <v>374</v>
      </c>
      <c r="B60" s="199" t="s">
        <v>525</v>
      </c>
      <c r="C60" s="190">
        <v>0</v>
      </c>
      <c r="D60" s="201">
        <f>生産者価格表!DT49</f>
        <v>5.2334109999999989E-2</v>
      </c>
      <c r="E60" s="159">
        <f t="shared" si="0"/>
        <v>0</v>
      </c>
      <c r="F60" s="196">
        <f ca="1">OFFSET(投入係数表!$C$115,0,ROW()-16)</f>
        <v>0.31898097459376562</v>
      </c>
      <c r="G60" s="155">
        <f t="shared" ca="1" si="1"/>
        <v>0</v>
      </c>
      <c r="H60" s="317">
        <f ca="1">OFFSET(投入係数表!$C$110,0,ROW()-16)</f>
        <v>0.19199323648885969</v>
      </c>
      <c r="I60" s="156">
        <f t="shared" ca="1" si="2"/>
        <v>0</v>
      </c>
      <c r="J60" s="413"/>
      <c r="K60" s="157">
        <v>0</v>
      </c>
      <c r="L60" s="158">
        <f>生産者価格表!DT49</f>
        <v>5.2334109999999989E-2</v>
      </c>
      <c r="M60" s="216">
        <f t="shared" si="3"/>
        <v>0</v>
      </c>
      <c r="N60" s="413"/>
      <c r="O60" s="159">
        <v>1420.1166698777336</v>
      </c>
      <c r="P60" s="155">
        <f t="shared" ca="1" si="4"/>
        <v>452.99019939445236</v>
      </c>
      <c r="Q60" s="156">
        <f t="shared" ca="1" si="5"/>
        <v>272.65279564160755</v>
      </c>
      <c r="R60" s="160">
        <f>'雇用表(103部門）'!M51</f>
        <v>4.2196165819691149E-2</v>
      </c>
      <c r="S60" s="161">
        <f t="shared" si="6"/>
        <v>0</v>
      </c>
      <c r="T60" s="162">
        <f>'雇用表(103部門）'!N51</f>
        <v>4.1893050590815786E-2</v>
      </c>
      <c r="U60" s="163">
        <f t="shared" si="7"/>
        <v>0</v>
      </c>
      <c r="V60" s="157">
        <f t="shared" ca="1" si="8"/>
        <v>272.65279564160755</v>
      </c>
      <c r="W60" s="417"/>
      <c r="X60" s="417"/>
      <c r="Y60" s="224">
        <f>生産者価格表!DU49</f>
        <v>4.5676016779954556E-5</v>
      </c>
      <c r="Z60" s="157">
        <f t="shared" ca="1" si="9"/>
        <v>499.30654146133759</v>
      </c>
      <c r="AA60" s="164">
        <f>生産者価格表!DT49</f>
        <v>5.2334109999999989E-2</v>
      </c>
      <c r="AB60" s="216">
        <f t="shared" ca="1" si="10"/>
        <v>26.130763464557198</v>
      </c>
      <c r="AC60" s="228">
        <f ca="1"/>
        <v>391.15685167063572</v>
      </c>
      <c r="AD60" s="155">
        <f t="shared" ca="1" si="11"/>
        <v>124.7715937649284</v>
      </c>
      <c r="AE60" s="156">
        <f t="shared" ca="1" si="12"/>
        <v>75.099469927038172</v>
      </c>
      <c r="AF60" s="165">
        <f t="shared" ca="1" si="13"/>
        <v>0</v>
      </c>
      <c r="AG60" s="166">
        <f t="shared" ca="1" si="14"/>
        <v>0</v>
      </c>
      <c r="AH60" s="159">
        <f t="shared" ca="1" si="15"/>
        <v>1811.2735215483692</v>
      </c>
      <c r="AI60" s="155">
        <f t="shared" ca="1" si="16"/>
        <v>577.76179315938077</v>
      </c>
      <c r="AJ60" s="167">
        <f t="shared" ca="1" si="17"/>
        <v>347.75226556864573</v>
      </c>
      <c r="AK60" s="161">
        <f t="shared" ca="1" si="18"/>
        <v>0</v>
      </c>
      <c r="AL60" s="168">
        <f t="shared" ca="1" si="19"/>
        <v>0</v>
      </c>
      <c r="AM60" s="203" t="s">
        <v>374</v>
      </c>
      <c r="AN60" s="199" t="s">
        <v>525</v>
      </c>
    </row>
    <row r="61" spans="1:40" ht="20.25" customHeight="1">
      <c r="A61" s="203" t="s">
        <v>375</v>
      </c>
      <c r="B61" s="199" t="s">
        <v>526</v>
      </c>
      <c r="C61" s="190">
        <v>0</v>
      </c>
      <c r="D61" s="201">
        <f>生産者価格表!DT50</f>
        <v>0.19298415999999996</v>
      </c>
      <c r="E61" s="159">
        <f t="shared" si="0"/>
        <v>0</v>
      </c>
      <c r="F61" s="196">
        <f ca="1">OFFSET(投入係数表!$C$115,0,ROW()-16)</f>
        <v>0.33410432815755453</v>
      </c>
      <c r="G61" s="155">
        <f t="shared" ca="1" si="1"/>
        <v>0</v>
      </c>
      <c r="H61" s="317">
        <f ca="1">OFFSET(投入係数表!$C$110,0,ROW()-16)</f>
        <v>0.21885727615612091</v>
      </c>
      <c r="I61" s="156">
        <f t="shared" ca="1" si="2"/>
        <v>0</v>
      </c>
      <c r="J61" s="413"/>
      <c r="K61" s="157">
        <v>0</v>
      </c>
      <c r="L61" s="158">
        <f>生産者価格表!DT50</f>
        <v>0.19298415999999996</v>
      </c>
      <c r="M61" s="216">
        <f t="shared" si="3"/>
        <v>0</v>
      </c>
      <c r="N61" s="413"/>
      <c r="O61" s="159">
        <v>6603.8909461768999</v>
      </c>
      <c r="P61" s="155">
        <f t="shared" ca="1" si="4"/>
        <v>2206.3885477981903</v>
      </c>
      <c r="Q61" s="156">
        <f t="shared" ca="1" si="5"/>
        <v>1445.3095845123444</v>
      </c>
      <c r="R61" s="160">
        <f>'雇用表(103部門）'!M52</f>
        <v>5.0011518839578287E-2</v>
      </c>
      <c r="S61" s="161">
        <f t="shared" si="6"/>
        <v>0</v>
      </c>
      <c r="T61" s="162">
        <f>'雇用表(103部門）'!N52</f>
        <v>4.8756403501905472E-2</v>
      </c>
      <c r="U61" s="163">
        <f t="shared" si="7"/>
        <v>0</v>
      </c>
      <c r="V61" s="157">
        <f t="shared" ca="1" si="8"/>
        <v>1445.3095845123444</v>
      </c>
      <c r="W61" s="417"/>
      <c r="X61" s="417"/>
      <c r="Y61" s="224">
        <f>生産者価格表!DU50</f>
        <v>6.5199604152040675E-5</v>
      </c>
      <c r="Z61" s="157">
        <f t="shared" ca="1" si="9"/>
        <v>712.72827949591806</v>
      </c>
      <c r="AA61" s="164">
        <f>生産者価格表!DT50</f>
        <v>0.19298415999999996</v>
      </c>
      <c r="AB61" s="216">
        <f t="shared" ca="1" si="10"/>
        <v>137.54526832676495</v>
      </c>
      <c r="AC61" s="228">
        <f ca="1"/>
        <v>1803.6635254099074</v>
      </c>
      <c r="AD61" s="155">
        <f t="shared" ca="1" si="11"/>
        <v>602.61179037936336</v>
      </c>
      <c r="AE61" s="156">
        <f t="shared" ca="1" si="12"/>
        <v>394.7448862733587</v>
      </c>
      <c r="AF61" s="165">
        <f t="shared" ca="1" si="13"/>
        <v>0</v>
      </c>
      <c r="AG61" s="166">
        <f t="shared" ca="1" si="14"/>
        <v>0</v>
      </c>
      <c r="AH61" s="159">
        <f t="shared" ca="1" si="15"/>
        <v>8407.5544715868073</v>
      </c>
      <c r="AI61" s="155">
        <f t="shared" ca="1" si="16"/>
        <v>2809.0003381775537</v>
      </c>
      <c r="AJ61" s="167">
        <f t="shared" ca="1" si="17"/>
        <v>1840.054470785703</v>
      </c>
      <c r="AK61" s="161">
        <f t="shared" ca="1" si="18"/>
        <v>0</v>
      </c>
      <c r="AL61" s="168">
        <f t="shared" ca="1" si="19"/>
        <v>0</v>
      </c>
      <c r="AM61" s="203" t="s">
        <v>375</v>
      </c>
      <c r="AN61" s="199" t="s">
        <v>526</v>
      </c>
    </row>
    <row r="62" spans="1:40" ht="20.25" customHeight="1">
      <c r="A62" s="203" t="s">
        <v>376</v>
      </c>
      <c r="B62" s="199" t="s">
        <v>527</v>
      </c>
      <c r="C62" s="190">
        <v>0</v>
      </c>
      <c r="D62" s="201">
        <f>生産者価格表!DT51</f>
        <v>5.072641E-2</v>
      </c>
      <c r="E62" s="159">
        <f t="shared" si="0"/>
        <v>0</v>
      </c>
      <c r="F62" s="196">
        <f ca="1">OFFSET(投入係数表!$C$115,0,ROW()-16)</f>
        <v>0.26945692419851247</v>
      </c>
      <c r="G62" s="155">
        <f t="shared" ca="1" si="1"/>
        <v>0</v>
      </c>
      <c r="H62" s="317">
        <f ca="1">OFFSET(投入係数表!$C$110,0,ROW()-16)</f>
        <v>0.17559245775574681</v>
      </c>
      <c r="I62" s="156">
        <f t="shared" ca="1" si="2"/>
        <v>0</v>
      </c>
      <c r="J62" s="413"/>
      <c r="K62" s="157">
        <v>0</v>
      </c>
      <c r="L62" s="158">
        <f>生産者価格表!DT51</f>
        <v>5.072641E-2</v>
      </c>
      <c r="M62" s="216">
        <f t="shared" si="3"/>
        <v>0</v>
      </c>
      <c r="N62" s="413"/>
      <c r="O62" s="159">
        <v>1155.79157657725</v>
      </c>
      <c r="P62" s="155">
        <f t="shared" ca="1" si="4"/>
        <v>311.43604323905527</v>
      </c>
      <c r="Q62" s="156">
        <f t="shared" ca="1" si="5"/>
        <v>202.94828358458878</v>
      </c>
      <c r="R62" s="160">
        <f>'雇用表(103部門）'!M53</f>
        <v>4.616447940407991E-2</v>
      </c>
      <c r="S62" s="161">
        <f t="shared" si="6"/>
        <v>0</v>
      </c>
      <c r="T62" s="162">
        <f>'雇用表(103部門）'!N53</f>
        <v>4.5070766490334029E-2</v>
      </c>
      <c r="U62" s="163">
        <f t="shared" si="7"/>
        <v>0</v>
      </c>
      <c r="V62" s="157">
        <f t="shared" ca="1" si="8"/>
        <v>202.94828358458878</v>
      </c>
      <c r="W62" s="417"/>
      <c r="X62" s="417"/>
      <c r="Y62" s="224">
        <f>生産者価格表!DU51</f>
        <v>7.9976990958205592E-4</v>
      </c>
      <c r="Z62" s="157">
        <f t="shared" ca="1" si="9"/>
        <v>8742.6701290974597</v>
      </c>
      <c r="AA62" s="164">
        <f>生産者価格表!DT51</f>
        <v>5.072641E-2</v>
      </c>
      <c r="AB62" s="216">
        <f t="shared" ca="1" si="10"/>
        <v>443.48426946335064</v>
      </c>
      <c r="AC62" s="228">
        <f ca="1"/>
        <v>860.09306835791347</v>
      </c>
      <c r="AD62" s="155">
        <f t="shared" ca="1" si="11"/>
        <v>231.75803272418429</v>
      </c>
      <c r="AE62" s="156">
        <f t="shared" ca="1" si="12"/>
        <v>151.02585577164757</v>
      </c>
      <c r="AF62" s="165">
        <f t="shared" ca="1" si="13"/>
        <v>0</v>
      </c>
      <c r="AG62" s="166">
        <f t="shared" ca="1" si="14"/>
        <v>0</v>
      </c>
      <c r="AH62" s="159">
        <f t="shared" ca="1" si="15"/>
        <v>2015.8846449351636</v>
      </c>
      <c r="AI62" s="155">
        <f t="shared" ca="1" si="16"/>
        <v>543.19407596323958</v>
      </c>
      <c r="AJ62" s="167">
        <f t="shared" ca="1" si="17"/>
        <v>353.97413935623638</v>
      </c>
      <c r="AK62" s="161">
        <f t="shared" ca="1" si="18"/>
        <v>0</v>
      </c>
      <c r="AL62" s="168">
        <f t="shared" ca="1" si="19"/>
        <v>0</v>
      </c>
      <c r="AM62" s="203" t="s">
        <v>376</v>
      </c>
      <c r="AN62" s="199" t="s">
        <v>527</v>
      </c>
    </row>
    <row r="63" spans="1:40" ht="20.25" customHeight="1">
      <c r="A63" s="203" t="s">
        <v>377</v>
      </c>
      <c r="B63" s="199" t="s">
        <v>528</v>
      </c>
      <c r="C63" s="190">
        <v>0</v>
      </c>
      <c r="D63" s="201">
        <f>生産者価格表!DT52</f>
        <v>0.14776686000000006</v>
      </c>
      <c r="E63" s="159">
        <f t="shared" si="0"/>
        <v>0</v>
      </c>
      <c r="F63" s="196">
        <f ca="1">OFFSET(投入係数表!$C$115,0,ROW()-16)</f>
        <v>0.30520663695451661</v>
      </c>
      <c r="G63" s="155">
        <f t="shared" ca="1" si="1"/>
        <v>0</v>
      </c>
      <c r="H63" s="317">
        <f ca="1">OFFSET(投入係数表!$C$110,0,ROW()-16)</f>
        <v>0.1903144125545243</v>
      </c>
      <c r="I63" s="156">
        <f t="shared" ca="1" si="2"/>
        <v>0</v>
      </c>
      <c r="J63" s="413"/>
      <c r="K63" s="157">
        <v>0</v>
      </c>
      <c r="L63" s="158">
        <f>生産者価格表!DT52</f>
        <v>0.14776686000000006</v>
      </c>
      <c r="M63" s="216">
        <f t="shared" si="3"/>
        <v>0</v>
      </c>
      <c r="N63" s="413"/>
      <c r="O63" s="159">
        <v>1272.8728622801109</v>
      </c>
      <c r="P63" s="155">
        <f t="shared" ca="1" si="4"/>
        <v>388.48924556718219</v>
      </c>
      <c r="Q63" s="156">
        <f t="shared" ca="1" si="5"/>
        <v>242.24605104143521</v>
      </c>
      <c r="R63" s="160">
        <f>'雇用表(103部門）'!M54</f>
        <v>5.7466708941027268E-2</v>
      </c>
      <c r="S63" s="161">
        <f t="shared" si="6"/>
        <v>0</v>
      </c>
      <c r="T63" s="162">
        <f>'雇用表(103部門）'!N54</f>
        <v>5.7466708941027268E-2</v>
      </c>
      <c r="U63" s="163">
        <f t="shared" si="7"/>
        <v>0</v>
      </c>
      <c r="V63" s="157">
        <f t="shared" ca="1" si="8"/>
        <v>242.24605104143521</v>
      </c>
      <c r="W63" s="417"/>
      <c r="X63" s="417"/>
      <c r="Y63" s="224">
        <f>生産者価格表!DU52</f>
        <v>3.7504980031612136E-6</v>
      </c>
      <c r="Z63" s="157">
        <f t="shared" ca="1" si="9"/>
        <v>40.998500279426985</v>
      </c>
      <c r="AA63" s="164">
        <f>生産者価格表!DT52</f>
        <v>0.14776686000000006</v>
      </c>
      <c r="AB63" s="216">
        <f t="shared" ca="1" si="10"/>
        <v>6.0582196510000506</v>
      </c>
      <c r="AC63" s="228">
        <f ca="1"/>
        <v>800.02672259301448</v>
      </c>
      <c r="AD63" s="155">
        <f t="shared" ca="1" si="11"/>
        <v>244.17346547635793</v>
      </c>
      <c r="AE63" s="156">
        <f t="shared" ca="1" si="12"/>
        <v>152.25661573821094</v>
      </c>
      <c r="AF63" s="165">
        <f t="shared" ca="1" si="13"/>
        <v>0</v>
      </c>
      <c r="AG63" s="166">
        <f t="shared" ca="1" si="14"/>
        <v>0</v>
      </c>
      <c r="AH63" s="159">
        <f t="shared" ca="1" si="15"/>
        <v>2072.8995848731256</v>
      </c>
      <c r="AI63" s="155">
        <f t="shared" ca="1" si="16"/>
        <v>632.66271104354018</v>
      </c>
      <c r="AJ63" s="167">
        <f t="shared" ca="1" si="17"/>
        <v>394.50266677964612</v>
      </c>
      <c r="AK63" s="161">
        <f t="shared" ca="1" si="18"/>
        <v>0</v>
      </c>
      <c r="AL63" s="168">
        <f t="shared" ca="1" si="19"/>
        <v>0</v>
      </c>
      <c r="AM63" s="203" t="s">
        <v>377</v>
      </c>
      <c r="AN63" s="199" t="s">
        <v>528</v>
      </c>
    </row>
    <row r="64" spans="1:40" ht="20.25" customHeight="1">
      <c r="A64" s="203" t="s">
        <v>378</v>
      </c>
      <c r="B64" s="199" t="s">
        <v>529</v>
      </c>
      <c r="C64" s="190">
        <v>0</v>
      </c>
      <c r="D64" s="201">
        <f>生産者価格表!DT53</f>
        <v>1.7094330000000046E-2</v>
      </c>
      <c r="E64" s="159">
        <f t="shared" si="0"/>
        <v>0</v>
      </c>
      <c r="F64" s="196">
        <f ca="1">OFFSET(投入係数表!$C$115,0,ROW()-16)</f>
        <v>0.24180495780616926</v>
      </c>
      <c r="G64" s="155">
        <f t="shared" ca="1" si="1"/>
        <v>0</v>
      </c>
      <c r="H64" s="317">
        <f ca="1">OFFSET(投入係数表!$C$110,0,ROW()-16)</f>
        <v>0.23449910428586693</v>
      </c>
      <c r="I64" s="156">
        <f t="shared" ca="1" si="2"/>
        <v>0</v>
      </c>
      <c r="J64" s="413"/>
      <c r="K64" s="157">
        <v>51.993215864051358</v>
      </c>
      <c r="L64" s="158">
        <f>生産者価格表!DT53</f>
        <v>1.7094330000000046E-2</v>
      </c>
      <c r="M64" s="216">
        <f t="shared" si="3"/>
        <v>0.88878918974133148</v>
      </c>
      <c r="N64" s="413"/>
      <c r="O64" s="159">
        <v>563.78993536034761</v>
      </c>
      <c r="P64" s="155">
        <f t="shared" ca="1" si="4"/>
        <v>136.32720153135176</v>
      </c>
      <c r="Q64" s="156">
        <f t="shared" ca="1" si="5"/>
        <v>132.20823484738833</v>
      </c>
      <c r="R64" s="160">
        <f>'雇用表(103部門）'!M55</f>
        <v>3.6707344646658133E-2</v>
      </c>
      <c r="S64" s="161">
        <f t="shared" si="6"/>
        <v>0</v>
      </c>
      <c r="T64" s="162">
        <f>'雇用表(103部門）'!N55</f>
        <v>3.5504253906546789E-2</v>
      </c>
      <c r="U64" s="163">
        <f t="shared" si="7"/>
        <v>0</v>
      </c>
      <c r="V64" s="157">
        <f t="shared" ca="1" si="8"/>
        <v>132.20823484738833</v>
      </c>
      <c r="W64" s="417"/>
      <c r="X64" s="417"/>
      <c r="Y64" s="224">
        <f>生産者価格表!DU53</f>
        <v>3.8217881361003129E-4</v>
      </c>
      <c r="Z64" s="157">
        <f t="shared" ca="1" si="9"/>
        <v>4177.7807062888933</v>
      </c>
      <c r="AA64" s="164">
        <f>生産者価格表!DT53</f>
        <v>1.7094330000000046E-2</v>
      </c>
      <c r="AB64" s="216">
        <f t="shared" ca="1" si="10"/>
        <v>71.416362060935612</v>
      </c>
      <c r="AC64" s="228">
        <f ca="1"/>
        <v>243.54101963373026</v>
      </c>
      <c r="AD64" s="155">
        <f t="shared" ca="1" si="11"/>
        <v>58.889425976605587</v>
      </c>
      <c r="AE64" s="156">
        <f t="shared" ca="1" si="12"/>
        <v>57.110150960976476</v>
      </c>
      <c r="AF64" s="165">
        <f t="shared" ca="1" si="13"/>
        <v>0</v>
      </c>
      <c r="AG64" s="166">
        <f t="shared" ca="1" si="14"/>
        <v>0</v>
      </c>
      <c r="AH64" s="159">
        <f t="shared" ca="1" si="15"/>
        <v>807.33095499407784</v>
      </c>
      <c r="AI64" s="155">
        <f t="shared" ca="1" si="16"/>
        <v>195.21662750795736</v>
      </c>
      <c r="AJ64" s="167">
        <f t="shared" ca="1" si="17"/>
        <v>189.31838580836481</v>
      </c>
      <c r="AK64" s="161">
        <f t="shared" ca="1" si="18"/>
        <v>0</v>
      </c>
      <c r="AL64" s="168">
        <f t="shared" ca="1" si="19"/>
        <v>0</v>
      </c>
      <c r="AM64" s="203" t="s">
        <v>378</v>
      </c>
      <c r="AN64" s="199" t="s">
        <v>529</v>
      </c>
    </row>
    <row r="65" spans="1:40" ht="20.25" customHeight="1">
      <c r="A65" s="203" t="s">
        <v>379</v>
      </c>
      <c r="B65" s="199" t="s">
        <v>530</v>
      </c>
      <c r="C65" s="190">
        <v>0</v>
      </c>
      <c r="D65" s="201">
        <f>生産者価格表!DT54</f>
        <v>2.9457639999999952E-2</v>
      </c>
      <c r="E65" s="159">
        <f t="shared" si="0"/>
        <v>0</v>
      </c>
      <c r="F65" s="196">
        <f ca="1">OFFSET(投入係数表!$C$115,0,ROW()-16)</f>
        <v>0.1666929397175887</v>
      </c>
      <c r="G65" s="155">
        <f t="shared" ca="1" si="1"/>
        <v>0</v>
      </c>
      <c r="H65" s="317">
        <f ca="1">OFFSET(投入係数表!$C$110,0,ROW()-16)</f>
        <v>0.10867004280171207</v>
      </c>
      <c r="I65" s="156">
        <f t="shared" ca="1" si="2"/>
        <v>0</v>
      </c>
      <c r="J65" s="413"/>
      <c r="K65" s="157">
        <v>0</v>
      </c>
      <c r="L65" s="158">
        <f>生産者価格表!DT54</f>
        <v>2.9457639999999952E-2</v>
      </c>
      <c r="M65" s="216">
        <f t="shared" si="3"/>
        <v>0</v>
      </c>
      <c r="N65" s="413"/>
      <c r="O65" s="159">
        <v>602.20962494910373</v>
      </c>
      <c r="P65" s="155">
        <f t="shared" ca="1" si="4"/>
        <v>100.38409270899264</v>
      </c>
      <c r="Q65" s="156">
        <f t="shared" ca="1" si="5"/>
        <v>65.442145718822076</v>
      </c>
      <c r="R65" s="160">
        <f>'雇用表(103部門）'!M56</f>
        <v>7.1842873714948602E-2</v>
      </c>
      <c r="S65" s="161">
        <f t="shared" si="6"/>
        <v>0</v>
      </c>
      <c r="T65" s="162">
        <f>'雇用表(103部門）'!N56</f>
        <v>6.9410776431057239E-2</v>
      </c>
      <c r="U65" s="163">
        <f t="shared" si="7"/>
        <v>0</v>
      </c>
      <c r="V65" s="157">
        <f t="shared" ca="1" si="8"/>
        <v>65.442145718822076</v>
      </c>
      <c r="W65" s="417"/>
      <c r="X65" s="417"/>
      <c r="Y65" s="224">
        <f>生産者価格表!DU54</f>
        <v>3.4880260575635923E-5</v>
      </c>
      <c r="Z65" s="157">
        <f t="shared" ca="1" si="9"/>
        <v>381.29293009924203</v>
      </c>
      <c r="AA65" s="164">
        <f>生産者価格表!DT54</f>
        <v>2.9457639999999952E-2</v>
      </c>
      <c r="AB65" s="216">
        <f t="shared" ca="1" si="10"/>
        <v>11.231989869408617</v>
      </c>
      <c r="AC65" s="228">
        <f ca="1"/>
        <v>165.21147695590642</v>
      </c>
      <c r="AD65" s="155">
        <f t="shared" ca="1" si="11"/>
        <v>27.539586768864702</v>
      </c>
      <c r="AE65" s="156">
        <f t="shared" ca="1" si="12"/>
        <v>17.953538272132416</v>
      </c>
      <c r="AF65" s="165">
        <f t="shared" ca="1" si="13"/>
        <v>0</v>
      </c>
      <c r="AG65" s="166">
        <f t="shared" ca="1" si="14"/>
        <v>0</v>
      </c>
      <c r="AH65" s="159">
        <f t="shared" ca="1" si="15"/>
        <v>767.42110190501012</v>
      </c>
      <c r="AI65" s="155">
        <f t="shared" ca="1" si="16"/>
        <v>127.92367947785735</v>
      </c>
      <c r="AJ65" s="167">
        <f t="shared" ca="1" si="17"/>
        <v>83.395683990954495</v>
      </c>
      <c r="AK65" s="161">
        <f t="shared" ca="1" si="18"/>
        <v>0</v>
      </c>
      <c r="AL65" s="168">
        <f t="shared" ca="1" si="19"/>
        <v>0</v>
      </c>
      <c r="AM65" s="203" t="s">
        <v>379</v>
      </c>
      <c r="AN65" s="199" t="s">
        <v>530</v>
      </c>
    </row>
    <row r="66" spans="1:40" ht="20.25" customHeight="1">
      <c r="A66" s="203" t="s">
        <v>380</v>
      </c>
      <c r="B66" s="199" t="s">
        <v>531</v>
      </c>
      <c r="C66" s="190">
        <v>0</v>
      </c>
      <c r="D66" s="201">
        <f>生産者価格表!DT55</f>
        <v>4.9441399999999858E-3</v>
      </c>
      <c r="E66" s="159">
        <f t="shared" si="0"/>
        <v>0</v>
      </c>
      <c r="F66" s="196">
        <f ca="1">OFFSET(投入係数表!$C$115,0,ROW()-16)</f>
        <v>0.13159208465473779</v>
      </c>
      <c r="G66" s="155">
        <f t="shared" ca="1" si="1"/>
        <v>0</v>
      </c>
      <c r="H66" s="317">
        <f ca="1">OFFSET(投入係数表!$C$110,0,ROW()-16)</f>
        <v>8.3758127300304408E-2</v>
      </c>
      <c r="I66" s="156">
        <f t="shared" ca="1" si="2"/>
        <v>0</v>
      </c>
      <c r="J66" s="413"/>
      <c r="K66" s="157">
        <v>0</v>
      </c>
      <c r="L66" s="158">
        <f>生産者価格表!DT55</f>
        <v>4.9441399999999858E-3</v>
      </c>
      <c r="M66" s="216">
        <f t="shared" si="3"/>
        <v>0</v>
      </c>
      <c r="N66" s="413"/>
      <c r="O66" s="159">
        <v>22.44842214780989</v>
      </c>
      <c r="P66" s="155">
        <f t="shared" ca="1" si="4"/>
        <v>2.9540346676398896</v>
      </c>
      <c r="Q66" s="156">
        <f t="shared" ca="1" si="5"/>
        <v>1.8802377999472337</v>
      </c>
      <c r="R66" s="160">
        <f>'雇用表(103部門）'!M57</f>
        <v>3.889083343056042E-2</v>
      </c>
      <c r="S66" s="161">
        <f t="shared" si="6"/>
        <v>0</v>
      </c>
      <c r="T66" s="162">
        <f>'雇用表(103部門）'!N57</f>
        <v>3.889083343056042E-2</v>
      </c>
      <c r="U66" s="163">
        <f t="shared" si="7"/>
        <v>0</v>
      </c>
      <c r="V66" s="157">
        <f t="shared" ca="1" si="8"/>
        <v>1.8802377999472337</v>
      </c>
      <c r="W66" s="417"/>
      <c r="X66" s="417"/>
      <c r="Y66" s="224">
        <f>生産者価格表!DU55</f>
        <v>8.6117753140095704E-3</v>
      </c>
      <c r="Z66" s="157">
        <f t="shared" ca="1" si="9"/>
        <v>94139.464231200443</v>
      </c>
      <c r="AA66" s="164">
        <f>生産者価格表!DT55</f>
        <v>4.9441399999999858E-3</v>
      </c>
      <c r="AB66" s="216">
        <f t="shared" ca="1" si="10"/>
        <v>465.43869068404604</v>
      </c>
      <c r="AC66" s="228">
        <f ca="1"/>
        <v>472.87905670954245</v>
      </c>
      <c r="AD66" s="155">
        <f t="shared" ca="1" si="11"/>
        <v>62.227140861974661</v>
      </c>
      <c r="AE66" s="156">
        <f t="shared" ca="1" si="12"/>
        <v>39.607464229525725</v>
      </c>
      <c r="AF66" s="165">
        <f t="shared" ca="1" si="13"/>
        <v>0</v>
      </c>
      <c r="AG66" s="166">
        <f t="shared" ca="1" si="14"/>
        <v>0</v>
      </c>
      <c r="AH66" s="159">
        <f t="shared" ca="1" si="15"/>
        <v>495.32747885735233</v>
      </c>
      <c r="AI66" s="155">
        <f t="shared" ca="1" si="16"/>
        <v>65.181175529614549</v>
      </c>
      <c r="AJ66" s="167">
        <f t="shared" ca="1" si="17"/>
        <v>41.487702029472956</v>
      </c>
      <c r="AK66" s="161">
        <f t="shared" ca="1" si="18"/>
        <v>0</v>
      </c>
      <c r="AL66" s="168">
        <f t="shared" ca="1" si="19"/>
        <v>0</v>
      </c>
      <c r="AM66" s="203" t="s">
        <v>380</v>
      </c>
      <c r="AN66" s="199" t="s">
        <v>531</v>
      </c>
    </row>
    <row r="67" spans="1:40" ht="20.25" customHeight="1">
      <c r="A67" s="203" t="s">
        <v>381</v>
      </c>
      <c r="B67" s="199" t="s">
        <v>532</v>
      </c>
      <c r="C67" s="190">
        <v>0</v>
      </c>
      <c r="D67" s="201">
        <f>生産者価格表!DT56</f>
        <v>2.5304199999999999E-2</v>
      </c>
      <c r="E67" s="159">
        <f t="shared" si="0"/>
        <v>0</v>
      </c>
      <c r="F67" s="196">
        <f ca="1">OFFSET(投入係数表!$C$115,0,ROW()-16)</f>
        <v>0.17606541321124514</v>
      </c>
      <c r="G67" s="155">
        <f t="shared" ca="1" si="1"/>
        <v>0</v>
      </c>
      <c r="H67" s="317">
        <f ca="1">OFFSET(投入係数表!$C$110,0,ROW()-16)</f>
        <v>0.11923087528276644</v>
      </c>
      <c r="I67" s="156">
        <f t="shared" ca="1" si="2"/>
        <v>0</v>
      </c>
      <c r="J67" s="413"/>
      <c r="K67" s="157">
        <v>0</v>
      </c>
      <c r="L67" s="158">
        <f>生産者価格表!DT56</f>
        <v>2.5304199999999999E-2</v>
      </c>
      <c r="M67" s="216">
        <f t="shared" si="3"/>
        <v>0</v>
      </c>
      <c r="N67" s="413"/>
      <c r="O67" s="159">
        <v>53.945226836085276</v>
      </c>
      <c r="P67" s="155">
        <f t="shared" ca="1" si="4"/>
        <v>9.4978886536697047</v>
      </c>
      <c r="Q67" s="156">
        <f t="shared" ca="1" si="5"/>
        <v>6.4319366129938285</v>
      </c>
      <c r="R67" s="160">
        <f>'雇用表(103部門）'!M58</f>
        <v>3.4963222439991747E-2</v>
      </c>
      <c r="S67" s="161">
        <f t="shared" si="6"/>
        <v>0</v>
      </c>
      <c r="T67" s="162">
        <f>'雇用表(103部門）'!N58</f>
        <v>3.441175205450292E-2</v>
      </c>
      <c r="U67" s="163">
        <f t="shared" si="7"/>
        <v>0</v>
      </c>
      <c r="V67" s="157">
        <f t="shared" ca="1" si="8"/>
        <v>6.4319366129938285</v>
      </c>
      <c r="W67" s="417"/>
      <c r="X67" s="417"/>
      <c r="Y67" s="224">
        <f>生産者価格表!DU56</f>
        <v>2.1233685486549123E-7</v>
      </c>
      <c r="Z67" s="157">
        <f t="shared" ca="1" si="9"/>
        <v>2.3211564427438214</v>
      </c>
      <c r="AA67" s="164">
        <f>生産者価格表!DT56</f>
        <v>2.5304199999999999E-2</v>
      </c>
      <c r="AB67" s="216">
        <f t="shared" ca="1" si="10"/>
        <v>5.8735006858478205E-2</v>
      </c>
      <c r="AC67" s="228">
        <f ca="1"/>
        <v>11.428873078351026</v>
      </c>
      <c r="AD67" s="155">
        <f t="shared" ca="1" si="11"/>
        <v>2.0122292610787489</v>
      </c>
      <c r="AE67" s="156">
        <f t="shared" ca="1" si="12"/>
        <v>1.3626745406274381</v>
      </c>
      <c r="AF67" s="165">
        <f t="shared" ca="1" si="13"/>
        <v>0</v>
      </c>
      <c r="AG67" s="166">
        <f t="shared" ca="1" si="14"/>
        <v>0</v>
      </c>
      <c r="AH67" s="159">
        <f t="shared" ca="1" si="15"/>
        <v>65.3740999144363</v>
      </c>
      <c r="AI67" s="155">
        <f t="shared" ca="1" si="16"/>
        <v>11.510117914748454</v>
      </c>
      <c r="AJ67" s="167">
        <f t="shared" ca="1" si="17"/>
        <v>7.7946111536212666</v>
      </c>
      <c r="AK67" s="161">
        <f t="shared" ca="1" si="18"/>
        <v>0</v>
      </c>
      <c r="AL67" s="168">
        <f t="shared" ca="1" si="19"/>
        <v>0</v>
      </c>
      <c r="AM67" s="203" t="s">
        <v>381</v>
      </c>
      <c r="AN67" s="199" t="s">
        <v>532</v>
      </c>
    </row>
    <row r="68" spans="1:40" ht="20.25" customHeight="1">
      <c r="A68" s="203" t="s">
        <v>382</v>
      </c>
      <c r="B68" s="199" t="s">
        <v>533</v>
      </c>
      <c r="C68" s="190">
        <v>0</v>
      </c>
      <c r="D68" s="201">
        <f>生産者価格表!DT57</f>
        <v>6.3760449999999969E-2</v>
      </c>
      <c r="E68" s="159">
        <f t="shared" si="0"/>
        <v>0</v>
      </c>
      <c r="F68" s="196">
        <f ca="1">OFFSET(投入係数表!$C$115,0,ROW()-16)</f>
        <v>0.12933570804160097</v>
      </c>
      <c r="G68" s="155">
        <f t="shared" ca="1" si="1"/>
        <v>0</v>
      </c>
      <c r="H68" s="317">
        <f ca="1">OFFSET(投入係数表!$C$110,0,ROW()-16)</f>
        <v>5.7175676669308256E-2</v>
      </c>
      <c r="I68" s="156">
        <f t="shared" ca="1" si="2"/>
        <v>0</v>
      </c>
      <c r="J68" s="413"/>
      <c r="K68" s="157">
        <v>0</v>
      </c>
      <c r="L68" s="158">
        <f>生産者価格表!DT57</f>
        <v>6.3760449999999969E-2</v>
      </c>
      <c r="M68" s="216">
        <f t="shared" si="3"/>
        <v>0</v>
      </c>
      <c r="N68" s="413"/>
      <c r="O68" s="159">
        <v>893.84984640987398</v>
      </c>
      <c r="P68" s="155">
        <f t="shared" ca="1" si="4"/>
        <v>115.60670276829732</v>
      </c>
      <c r="Q68" s="156">
        <f t="shared" ca="1" si="5"/>
        <v>51.106469809241801</v>
      </c>
      <c r="R68" s="160">
        <f>'雇用表(103部門）'!M59</f>
        <v>3.8725173813939424E-2</v>
      </c>
      <c r="S68" s="161">
        <f t="shared" si="6"/>
        <v>0</v>
      </c>
      <c r="T68" s="162">
        <f>'雇用表(103部門）'!N59</f>
        <v>3.8398379098209978E-2</v>
      </c>
      <c r="U68" s="163">
        <f t="shared" si="7"/>
        <v>0</v>
      </c>
      <c r="V68" s="157">
        <f t="shared" ca="1" si="8"/>
        <v>51.106469809241801</v>
      </c>
      <c r="W68" s="417"/>
      <c r="X68" s="417"/>
      <c r="Y68" s="224">
        <f>生産者価格表!DU57</f>
        <v>3.1340267038925994E-3</v>
      </c>
      <c r="Z68" s="157">
        <f t="shared" ca="1" si="9"/>
        <v>34259.555554214559</v>
      </c>
      <c r="AA68" s="164">
        <f>生産者価格表!DT57</f>
        <v>6.3760449999999969E-2</v>
      </c>
      <c r="AB68" s="216">
        <f t="shared" ca="1" si="10"/>
        <v>2184.4046789367185</v>
      </c>
      <c r="AC68" s="228">
        <f ca="1"/>
        <v>2410.1746365729095</v>
      </c>
      <c r="AD68" s="155">
        <f t="shared" ca="1" si="11"/>
        <v>311.72164312506555</v>
      </c>
      <c r="AE68" s="156">
        <f t="shared" ca="1" si="12"/>
        <v>137.80336573726021</v>
      </c>
      <c r="AF68" s="165">
        <f t="shared" ca="1" si="13"/>
        <v>0</v>
      </c>
      <c r="AG68" s="166">
        <f t="shared" ca="1" si="14"/>
        <v>0</v>
      </c>
      <c r="AH68" s="159">
        <f t="shared" ca="1" si="15"/>
        <v>3304.0244829827834</v>
      </c>
      <c r="AI68" s="155">
        <f t="shared" ca="1" si="16"/>
        <v>427.32834589336289</v>
      </c>
      <c r="AJ68" s="167">
        <f t="shared" ca="1" si="17"/>
        <v>188.90983554650199</v>
      </c>
      <c r="AK68" s="161">
        <f t="shared" ca="1" si="18"/>
        <v>0</v>
      </c>
      <c r="AL68" s="168">
        <f t="shared" ca="1" si="19"/>
        <v>0</v>
      </c>
      <c r="AM68" s="203" t="s">
        <v>382</v>
      </c>
      <c r="AN68" s="199" t="s">
        <v>533</v>
      </c>
    </row>
    <row r="69" spans="1:40" ht="20.25" customHeight="1">
      <c r="A69" s="203" t="s">
        <v>383</v>
      </c>
      <c r="B69" s="199" t="s">
        <v>534</v>
      </c>
      <c r="C69" s="190">
        <v>0</v>
      </c>
      <c r="D69" s="201">
        <f>生産者価格表!DT58</f>
        <v>0.12306313000000002</v>
      </c>
      <c r="E69" s="159">
        <f t="shared" si="0"/>
        <v>0</v>
      </c>
      <c r="F69" s="196">
        <f ca="1">OFFSET(投入係数表!$C$115,0,ROW()-16)</f>
        <v>0.26095521496325275</v>
      </c>
      <c r="G69" s="155">
        <f t="shared" ca="1" si="1"/>
        <v>0</v>
      </c>
      <c r="H69" s="317">
        <f ca="1">OFFSET(投入係数表!$C$110,0,ROW()-16)</f>
        <v>0.18746380667604678</v>
      </c>
      <c r="I69" s="156">
        <f t="shared" ca="1" si="2"/>
        <v>0</v>
      </c>
      <c r="J69" s="413"/>
      <c r="K69" s="157">
        <v>1056.4076132377709</v>
      </c>
      <c r="L69" s="158">
        <f>生産者価格表!DT58</f>
        <v>0.12306313000000002</v>
      </c>
      <c r="M69" s="216">
        <f t="shared" si="3"/>
        <v>130.00482744086955</v>
      </c>
      <c r="N69" s="413"/>
      <c r="O69" s="159">
        <v>645.16610661840036</v>
      </c>
      <c r="P69" s="155">
        <f t="shared" ca="1" si="4"/>
        <v>168.3594600396095</v>
      </c>
      <c r="Q69" s="156">
        <f t="shared" ca="1" si="5"/>
        <v>120.9452942850496</v>
      </c>
      <c r="R69" s="160">
        <f>'雇用表(103部門）'!M60</f>
        <v>5.868100070634976E-2</v>
      </c>
      <c r="S69" s="161">
        <f t="shared" si="6"/>
        <v>0</v>
      </c>
      <c r="T69" s="162">
        <f>'雇用表(103部門）'!N60</f>
        <v>5.8373274603412066E-2</v>
      </c>
      <c r="U69" s="163">
        <f t="shared" si="7"/>
        <v>0</v>
      </c>
      <c r="V69" s="157">
        <f t="shared" ca="1" si="8"/>
        <v>120.9452942850496</v>
      </c>
      <c r="W69" s="417"/>
      <c r="X69" s="417"/>
      <c r="Y69" s="224">
        <f>生産者価格表!DU58</f>
        <v>1.0476902139075459E-2</v>
      </c>
      <c r="Z69" s="157">
        <f t="shared" ca="1" si="9"/>
        <v>114528.06398360076</v>
      </c>
      <c r="AA69" s="164">
        <f>生産者価格表!DT58</f>
        <v>0.12306313000000002</v>
      </c>
      <c r="AB69" s="216">
        <f t="shared" ca="1" si="10"/>
        <v>14094.18202666218</v>
      </c>
      <c r="AC69" s="228">
        <f ca="1"/>
        <v>14375.622603787164</v>
      </c>
      <c r="AD69" s="155">
        <f t="shared" ca="1" si="11"/>
        <v>3751.3936868018745</v>
      </c>
      <c r="AE69" s="156">
        <f t="shared" ca="1" si="12"/>
        <v>2694.9089366441654</v>
      </c>
      <c r="AF69" s="165">
        <f t="shared" ca="1" si="13"/>
        <v>1</v>
      </c>
      <c r="AG69" s="166">
        <f t="shared" ca="1" si="14"/>
        <v>1</v>
      </c>
      <c r="AH69" s="159">
        <f t="shared" ca="1" si="15"/>
        <v>15020.788710405564</v>
      </c>
      <c r="AI69" s="155">
        <f t="shared" ca="1" si="16"/>
        <v>3919.7531468414841</v>
      </c>
      <c r="AJ69" s="167">
        <f t="shared" ca="1" si="17"/>
        <v>2815.8542309292147</v>
      </c>
      <c r="AK69" s="161">
        <f t="shared" ca="1" si="18"/>
        <v>1</v>
      </c>
      <c r="AL69" s="168">
        <f t="shared" ca="1" si="19"/>
        <v>1</v>
      </c>
      <c r="AM69" s="203" t="s">
        <v>383</v>
      </c>
      <c r="AN69" s="199" t="s">
        <v>534</v>
      </c>
    </row>
    <row r="70" spans="1:40" ht="20.25" customHeight="1">
      <c r="A70" s="203" t="s">
        <v>384</v>
      </c>
      <c r="B70" s="199" t="s">
        <v>535</v>
      </c>
      <c r="C70" s="190">
        <v>0</v>
      </c>
      <c r="D70" s="201">
        <f>生産者価格表!DT59</f>
        <v>1.038446000000004E-2</v>
      </c>
      <c r="E70" s="159">
        <f t="shared" si="0"/>
        <v>0</v>
      </c>
      <c r="F70" s="196">
        <f ca="1">OFFSET(投入係数表!$C$115,0,ROW()-16)</f>
        <v>0.25495567428598936</v>
      </c>
      <c r="G70" s="155">
        <f t="shared" ca="1" si="1"/>
        <v>0</v>
      </c>
      <c r="H70" s="317">
        <f ca="1">OFFSET(投入係数表!$C$110,0,ROW()-16)</f>
        <v>0.17529864290547906</v>
      </c>
      <c r="I70" s="156">
        <f t="shared" ca="1" si="2"/>
        <v>0</v>
      </c>
      <c r="J70" s="413"/>
      <c r="K70" s="157">
        <v>0</v>
      </c>
      <c r="L70" s="158">
        <f>生産者価格表!DT59</f>
        <v>1.038446000000004E-2</v>
      </c>
      <c r="M70" s="216">
        <f t="shared" si="3"/>
        <v>0</v>
      </c>
      <c r="N70" s="413"/>
      <c r="O70" s="159">
        <v>8.1010999163914192</v>
      </c>
      <c r="P70" s="155">
        <f t="shared" ca="1" si="4"/>
        <v>2.0654213916417463</v>
      </c>
      <c r="Q70" s="156">
        <f t="shared" ca="1" si="5"/>
        <v>1.4201118213851056</v>
      </c>
      <c r="R70" s="160">
        <f>'雇用表(103部門）'!M61</f>
        <v>8.8906254866484888E-2</v>
      </c>
      <c r="S70" s="161">
        <f t="shared" si="6"/>
        <v>0</v>
      </c>
      <c r="T70" s="162">
        <f>'雇用表(103部門）'!N61</f>
        <v>8.8906254866484888E-2</v>
      </c>
      <c r="U70" s="163">
        <f t="shared" si="7"/>
        <v>0</v>
      </c>
      <c r="V70" s="157">
        <f t="shared" ca="1" si="8"/>
        <v>1.4201118213851056</v>
      </c>
      <c r="W70" s="417"/>
      <c r="X70" s="417"/>
      <c r="Y70" s="224">
        <f>生産者価格表!DU59</f>
        <v>2.2343228128664872E-3</v>
      </c>
      <c r="Z70" s="157">
        <f t="shared" ca="1" si="9"/>
        <v>24424.458935966857</v>
      </c>
      <c r="AA70" s="164">
        <f>生産者価格表!DT59</f>
        <v>1.038446000000004E-2</v>
      </c>
      <c r="AB70" s="216">
        <f t="shared" ca="1" si="10"/>
        <v>253.63481684219136</v>
      </c>
      <c r="AC70" s="228">
        <f ca="1"/>
        <v>256.11433543395992</v>
      </c>
      <c r="AD70" s="155">
        <f t="shared" ca="1" si="11"/>
        <v>65.297803084873308</v>
      </c>
      <c r="AE70" s="156">
        <f t="shared" ca="1" si="12"/>
        <v>44.896495430211822</v>
      </c>
      <c r="AF70" s="165">
        <f t="shared" ca="1" si="13"/>
        <v>0</v>
      </c>
      <c r="AG70" s="166">
        <f t="shared" ca="1" si="14"/>
        <v>0</v>
      </c>
      <c r="AH70" s="159">
        <f t="shared" ca="1" si="15"/>
        <v>264.21543535035136</v>
      </c>
      <c r="AI70" s="155">
        <f t="shared" ca="1" si="16"/>
        <v>67.363224476515057</v>
      </c>
      <c r="AJ70" s="167">
        <f t="shared" ca="1" si="17"/>
        <v>46.316607251596928</v>
      </c>
      <c r="AK70" s="161">
        <f t="shared" ca="1" si="18"/>
        <v>0</v>
      </c>
      <c r="AL70" s="168">
        <f t="shared" ca="1" si="19"/>
        <v>0</v>
      </c>
      <c r="AM70" s="203" t="s">
        <v>384</v>
      </c>
      <c r="AN70" s="199" t="s">
        <v>535</v>
      </c>
    </row>
    <row r="71" spans="1:40" ht="20.25" customHeight="1">
      <c r="A71" s="203" t="s">
        <v>385</v>
      </c>
      <c r="B71" s="199" t="s">
        <v>536</v>
      </c>
      <c r="C71" s="190">
        <v>0</v>
      </c>
      <c r="D71" s="201">
        <f>生産者価格表!DT60</f>
        <v>0.19014056000000001</v>
      </c>
      <c r="E71" s="159">
        <f t="shared" si="0"/>
        <v>0</v>
      </c>
      <c r="F71" s="196">
        <f ca="1">OFFSET(投入係数表!$C$115,0,ROW()-16)</f>
        <v>0.12226485428900877</v>
      </c>
      <c r="G71" s="155">
        <f t="shared" ca="1" si="1"/>
        <v>0</v>
      </c>
      <c r="H71" s="317">
        <f ca="1">OFFSET(投入係数表!$C$110,0,ROW()-16)</f>
        <v>7.9185394498085968E-2</v>
      </c>
      <c r="I71" s="156">
        <f t="shared" ca="1" si="2"/>
        <v>0</v>
      </c>
      <c r="J71" s="413"/>
      <c r="K71" s="157">
        <v>0</v>
      </c>
      <c r="L71" s="158">
        <f>生産者価格表!DT60</f>
        <v>0.19014056000000001</v>
      </c>
      <c r="M71" s="216">
        <f t="shared" si="3"/>
        <v>0</v>
      </c>
      <c r="N71" s="413"/>
      <c r="O71" s="159">
        <v>17533.200392077088</v>
      </c>
      <c r="P71" s="155">
        <f t="shared" ca="1" si="4"/>
        <v>2143.6941911572967</v>
      </c>
      <c r="Q71" s="156">
        <f t="shared" ca="1" si="5"/>
        <v>1388.3733898606197</v>
      </c>
      <c r="R71" s="160">
        <f>'雇用表(103部門）'!M62</f>
        <v>1.1213191113397943E-2</v>
      </c>
      <c r="S71" s="161">
        <f t="shared" si="6"/>
        <v>0</v>
      </c>
      <c r="T71" s="162">
        <f>'雇用表(103部門）'!N62</f>
        <v>1.113483198612053E-2</v>
      </c>
      <c r="U71" s="163">
        <f t="shared" si="7"/>
        <v>0</v>
      </c>
      <c r="V71" s="157">
        <f t="shared" ca="1" si="8"/>
        <v>1388.3733898606197</v>
      </c>
      <c r="W71" s="417"/>
      <c r="X71" s="417"/>
      <c r="Y71" s="224">
        <f>生産者価格表!DU60</f>
        <v>2.5016115020518127E-2</v>
      </c>
      <c r="Z71" s="157">
        <f t="shared" ca="1" si="9"/>
        <v>273463.20349841926</v>
      </c>
      <c r="AA71" s="164">
        <f>生産者価格表!DT60</f>
        <v>0.19014056000000001</v>
      </c>
      <c r="AB71" s="216">
        <f t="shared" ca="1" si="10"/>
        <v>51996.4466525834</v>
      </c>
      <c r="AC71" s="228">
        <f ca="1"/>
        <v>62255.990517742939</v>
      </c>
      <c r="AD71" s="155">
        <f t="shared" ca="1" si="11"/>
        <v>7611.7196092697523</v>
      </c>
      <c r="AE71" s="156">
        <f t="shared" ca="1" si="12"/>
        <v>4929.765169016574</v>
      </c>
      <c r="AF71" s="165">
        <f t="shared" ca="1" si="13"/>
        <v>1</v>
      </c>
      <c r="AG71" s="166">
        <f t="shared" ca="1" si="14"/>
        <v>1</v>
      </c>
      <c r="AH71" s="159">
        <f t="shared" ca="1" si="15"/>
        <v>79789.190909820027</v>
      </c>
      <c r="AI71" s="155">
        <f t="shared" ca="1" si="16"/>
        <v>9755.4138004270499</v>
      </c>
      <c r="AJ71" s="167">
        <f t="shared" ca="1" si="17"/>
        <v>6318.1385588771936</v>
      </c>
      <c r="AK71" s="161">
        <f t="shared" ca="1" si="18"/>
        <v>1</v>
      </c>
      <c r="AL71" s="168">
        <f t="shared" ca="1" si="19"/>
        <v>1</v>
      </c>
      <c r="AM71" s="203" t="s">
        <v>385</v>
      </c>
      <c r="AN71" s="199" t="s">
        <v>536</v>
      </c>
    </row>
    <row r="72" spans="1:40" ht="20.25" customHeight="1">
      <c r="A72" s="203" t="s">
        <v>386</v>
      </c>
      <c r="B72" s="199" t="s">
        <v>537</v>
      </c>
      <c r="C72" s="190">
        <v>0</v>
      </c>
      <c r="D72" s="201">
        <f>生産者価格表!DT61</f>
        <v>0.18634256999999999</v>
      </c>
      <c r="E72" s="159">
        <f t="shared" si="0"/>
        <v>0</v>
      </c>
      <c r="F72" s="196">
        <f ca="1">OFFSET(投入係数表!$C$115,0,ROW()-16)</f>
        <v>0.24851480173789336</v>
      </c>
      <c r="G72" s="155">
        <f t="shared" ca="1" si="1"/>
        <v>0</v>
      </c>
      <c r="H72" s="317">
        <f ca="1">OFFSET(投入係数表!$C$110,0,ROW()-16)</f>
        <v>0.17422323445410179</v>
      </c>
      <c r="I72" s="156">
        <f t="shared" ca="1" si="2"/>
        <v>0</v>
      </c>
      <c r="J72" s="413"/>
      <c r="K72" s="157">
        <v>0</v>
      </c>
      <c r="L72" s="158">
        <f>生産者価格表!DT61</f>
        <v>0.18634256999999999</v>
      </c>
      <c r="M72" s="216">
        <f t="shared" si="3"/>
        <v>0</v>
      </c>
      <c r="N72" s="413"/>
      <c r="O72" s="159">
        <v>91113.879541221671</v>
      </c>
      <c r="P72" s="155">
        <f t="shared" ca="1" si="4"/>
        <v>22643.147709757002</v>
      </c>
      <c r="Q72" s="156">
        <f t="shared" ca="1" si="5"/>
        <v>15874.154797333051</v>
      </c>
      <c r="R72" s="160">
        <f>'雇用表(103部門）'!M63</f>
        <v>3.8544883974156986E-2</v>
      </c>
      <c r="S72" s="161">
        <f t="shared" si="6"/>
        <v>4</v>
      </c>
      <c r="T72" s="162">
        <f>'雇用表(103部門）'!N63</f>
        <v>3.2802629378379411E-2</v>
      </c>
      <c r="U72" s="163">
        <f t="shared" si="7"/>
        <v>3</v>
      </c>
      <c r="V72" s="157">
        <f t="shared" ca="1" si="8"/>
        <v>15874.154797333051</v>
      </c>
      <c r="W72" s="417"/>
      <c r="X72" s="417"/>
      <c r="Y72" s="224">
        <f>生産者価格表!DU61</f>
        <v>3.4353743818849085E-5</v>
      </c>
      <c r="Z72" s="157">
        <f t="shared" ca="1" si="9"/>
        <v>375.53732180880871</v>
      </c>
      <c r="AA72" s="164">
        <f>生産者価格表!DT61</f>
        <v>0.18634256999999999</v>
      </c>
      <c r="AB72" s="216">
        <f t="shared" ca="1" si="10"/>
        <v>69.978589676770454</v>
      </c>
      <c r="AC72" s="228">
        <f ca="1"/>
        <v>203.1139665846151</v>
      </c>
      <c r="AD72" s="155">
        <f t="shared" ca="1" si="11"/>
        <v>50.476827135972719</v>
      </c>
      <c r="AE72" s="156">
        <f t="shared" ca="1" si="12"/>
        <v>35.387172221173991</v>
      </c>
      <c r="AF72" s="165">
        <f t="shared" ca="1" si="13"/>
        <v>0</v>
      </c>
      <c r="AG72" s="166">
        <f t="shared" ca="1" si="14"/>
        <v>0</v>
      </c>
      <c r="AH72" s="159">
        <f t="shared" ca="1" si="15"/>
        <v>91316.993507806284</v>
      </c>
      <c r="AI72" s="155">
        <f t="shared" ca="1" si="16"/>
        <v>22693.624536892974</v>
      </c>
      <c r="AJ72" s="167">
        <f t="shared" ca="1" si="17"/>
        <v>15909.541969554224</v>
      </c>
      <c r="AK72" s="161">
        <f t="shared" ca="1" si="18"/>
        <v>4</v>
      </c>
      <c r="AL72" s="168">
        <f t="shared" ca="1" si="19"/>
        <v>3</v>
      </c>
      <c r="AM72" s="203" t="s">
        <v>386</v>
      </c>
      <c r="AN72" s="199" t="s">
        <v>537</v>
      </c>
    </row>
    <row r="73" spans="1:40" ht="20.25" customHeight="1">
      <c r="A73" s="203" t="s">
        <v>387</v>
      </c>
      <c r="B73" s="199" t="s">
        <v>538</v>
      </c>
      <c r="C73" s="190">
        <v>0</v>
      </c>
      <c r="D73" s="201">
        <f>生産者価格表!DT62</f>
        <v>0.11037509000000001</v>
      </c>
      <c r="E73" s="159">
        <f t="shared" si="0"/>
        <v>0</v>
      </c>
      <c r="F73" s="196">
        <f ca="1">OFFSET(投入係数表!$C$115,0,ROW()-16)</f>
        <v>0.21484189860260999</v>
      </c>
      <c r="G73" s="155">
        <f t="shared" ca="1" si="1"/>
        <v>0</v>
      </c>
      <c r="H73" s="317">
        <f ca="1">OFFSET(投入係数表!$C$110,0,ROW()-16)</f>
        <v>0.16101397389998845</v>
      </c>
      <c r="I73" s="156">
        <f t="shared" ca="1" si="2"/>
        <v>0</v>
      </c>
      <c r="J73" s="413"/>
      <c r="K73" s="157">
        <v>0</v>
      </c>
      <c r="L73" s="158">
        <f>生産者価格表!DT62</f>
        <v>0.11037509000000001</v>
      </c>
      <c r="M73" s="216">
        <f t="shared" si="3"/>
        <v>0</v>
      </c>
      <c r="N73" s="413"/>
      <c r="O73" s="159">
        <v>526.52848854051967</v>
      </c>
      <c r="P73" s="155">
        <f t="shared" ca="1" si="4"/>
        <v>113.12038014640783</v>
      </c>
      <c r="Q73" s="156">
        <f t="shared" ca="1" si="5"/>
        <v>84.778444311463602</v>
      </c>
      <c r="R73" s="160">
        <f>'雇用表(103部門）'!M64</f>
        <v>0.2734726873772953</v>
      </c>
      <c r="S73" s="161">
        <f t="shared" si="6"/>
        <v>0</v>
      </c>
      <c r="T73" s="162">
        <f>'雇用表(103部門）'!N64</f>
        <v>0.27254879316318281</v>
      </c>
      <c r="U73" s="163">
        <f t="shared" si="7"/>
        <v>0</v>
      </c>
      <c r="V73" s="157">
        <f t="shared" ca="1" si="8"/>
        <v>84.778444311463602</v>
      </c>
      <c r="W73" s="417"/>
      <c r="X73" s="417"/>
      <c r="Y73" s="224">
        <f>生産者価格表!DU62</f>
        <v>3.4454485859990825E-4</v>
      </c>
      <c r="Z73" s="157">
        <f t="shared" ca="1" si="9"/>
        <v>3766.3858158775497</v>
      </c>
      <c r="AA73" s="164">
        <f>生産者価格表!DT62</f>
        <v>0.11037509000000001</v>
      </c>
      <c r="AB73" s="216">
        <f t="shared" ca="1" si="10"/>
        <v>415.71517340220799</v>
      </c>
      <c r="AC73" s="228">
        <f ca="1"/>
        <v>1044.0598125958081</v>
      </c>
      <c r="AD73" s="155">
        <f t="shared" ca="1" si="11"/>
        <v>224.30779239276859</v>
      </c>
      <c r="AE73" s="156">
        <f t="shared" ca="1" si="12"/>
        <v>168.10821941532828</v>
      </c>
      <c r="AF73" s="165">
        <f t="shared" ca="1" si="13"/>
        <v>0</v>
      </c>
      <c r="AG73" s="166">
        <f t="shared" ca="1" si="14"/>
        <v>0</v>
      </c>
      <c r="AH73" s="159">
        <f t="shared" ca="1" si="15"/>
        <v>1570.5883011363278</v>
      </c>
      <c r="AI73" s="155">
        <f t="shared" ca="1" si="16"/>
        <v>337.42817253917644</v>
      </c>
      <c r="AJ73" s="167">
        <f t="shared" ca="1" si="17"/>
        <v>252.88666372679188</v>
      </c>
      <c r="AK73" s="161">
        <f t="shared" ca="1" si="18"/>
        <v>0</v>
      </c>
      <c r="AL73" s="168">
        <f t="shared" ca="1" si="19"/>
        <v>0</v>
      </c>
      <c r="AM73" s="203" t="s">
        <v>387</v>
      </c>
      <c r="AN73" s="199" t="s">
        <v>538</v>
      </c>
    </row>
    <row r="74" spans="1:40" ht="20.25" customHeight="1">
      <c r="A74" s="203" t="s">
        <v>388</v>
      </c>
      <c r="B74" s="199" t="s">
        <v>539</v>
      </c>
      <c r="C74" s="190">
        <v>0</v>
      </c>
      <c r="D74" s="201">
        <f>生産者価格表!DT63</f>
        <v>6.5945739999999975E-2</v>
      </c>
      <c r="E74" s="159">
        <f t="shared" si="0"/>
        <v>0</v>
      </c>
      <c r="F74" s="196">
        <f ca="1">OFFSET(投入係数表!$C$115,0,ROW()-16)</f>
        <v>0.43325956585809144</v>
      </c>
      <c r="G74" s="155">
        <f t="shared" ca="1" si="1"/>
        <v>0</v>
      </c>
      <c r="H74" s="317">
        <f ca="1">OFFSET(投入係数表!$C$110,0,ROW()-16)</f>
        <v>0.37075300112198029</v>
      </c>
      <c r="I74" s="156">
        <f t="shared" ca="1" si="2"/>
        <v>0</v>
      </c>
      <c r="J74" s="413"/>
      <c r="K74" s="157">
        <v>6728.3947984070101</v>
      </c>
      <c r="L74" s="158">
        <f>生産者価格表!DT63</f>
        <v>6.5945739999999975E-2</v>
      </c>
      <c r="M74" s="216">
        <f t="shared" si="3"/>
        <v>443.70897399310093</v>
      </c>
      <c r="N74" s="413"/>
      <c r="O74" s="159">
        <v>6826.5619332554606</v>
      </c>
      <c r="P74" s="155">
        <f t="shared" ca="1" si="4"/>
        <v>2957.6732595056342</v>
      </c>
      <c r="Q74" s="156">
        <f t="shared" ca="1" si="5"/>
        <v>2530.9683240995296</v>
      </c>
      <c r="R74" s="160">
        <f>'雇用表(103部門）'!M65</f>
        <v>9.0568983498737016E-2</v>
      </c>
      <c r="S74" s="161">
        <f t="shared" si="6"/>
        <v>1</v>
      </c>
      <c r="T74" s="162">
        <f>'雇用表(103部門）'!N65</f>
        <v>7.3203560127870645E-2</v>
      </c>
      <c r="U74" s="163">
        <f t="shared" si="7"/>
        <v>0</v>
      </c>
      <c r="V74" s="157">
        <f t="shared" ca="1" si="8"/>
        <v>2530.9683240995296</v>
      </c>
      <c r="W74" s="417"/>
      <c r="X74" s="417"/>
      <c r="Y74" s="224">
        <f>生産者価格表!DU63</f>
        <v>5.6519238135663589E-3</v>
      </c>
      <c r="Z74" s="157">
        <f t="shared" ca="1" si="9"/>
        <v>61783.901725714364</v>
      </c>
      <c r="AA74" s="164">
        <f>生産者価格表!DT63</f>
        <v>6.5945739999999975E-2</v>
      </c>
      <c r="AB74" s="216">
        <f t="shared" ca="1" si="10"/>
        <v>4074.3851193895093</v>
      </c>
      <c r="AC74" s="228">
        <f ca="1"/>
        <v>5174.7125677959784</v>
      </c>
      <c r="AD74" s="155">
        <f t="shared" ca="1" si="11"/>
        <v>2241.9937205636952</v>
      </c>
      <c r="AE74" s="156">
        <f t="shared" ca="1" si="12"/>
        <v>1918.5402144539878</v>
      </c>
      <c r="AF74" s="165">
        <f t="shared" ca="1" si="13"/>
        <v>0</v>
      </c>
      <c r="AG74" s="166">
        <f t="shared" ca="1" si="14"/>
        <v>0</v>
      </c>
      <c r="AH74" s="159">
        <f t="shared" ca="1" si="15"/>
        <v>12001.274501051439</v>
      </c>
      <c r="AI74" s="155">
        <f t="shared" ca="1" si="16"/>
        <v>5199.6669800693289</v>
      </c>
      <c r="AJ74" s="167">
        <f t="shared" ca="1" si="17"/>
        <v>4449.5085385535176</v>
      </c>
      <c r="AK74" s="161">
        <f t="shared" ca="1" si="18"/>
        <v>1</v>
      </c>
      <c r="AL74" s="168">
        <f t="shared" ca="1" si="19"/>
        <v>0</v>
      </c>
      <c r="AM74" s="203" t="s">
        <v>388</v>
      </c>
      <c r="AN74" s="199" t="s">
        <v>539</v>
      </c>
    </row>
    <row r="75" spans="1:40" ht="20.25" customHeight="1">
      <c r="A75" s="203" t="s">
        <v>389</v>
      </c>
      <c r="B75" s="199" t="s">
        <v>329</v>
      </c>
      <c r="C75" s="190">
        <v>0</v>
      </c>
      <c r="D75" s="201">
        <f>生産者価格表!DT64</f>
        <v>1</v>
      </c>
      <c r="E75" s="159">
        <f t="shared" si="0"/>
        <v>0</v>
      </c>
      <c r="F75" s="196">
        <f ca="1">OFFSET(投入係数表!$C$115,0,ROW()-16)</f>
        <v>0.37976363648485995</v>
      </c>
      <c r="G75" s="155">
        <f t="shared" ca="1" si="1"/>
        <v>0</v>
      </c>
      <c r="H75" s="317">
        <f ca="1">OFFSET(投入係数表!$C$110,0,ROW()-16)</f>
        <v>0.26757166069420679</v>
      </c>
      <c r="I75" s="156">
        <f t="shared" ca="1" si="2"/>
        <v>0</v>
      </c>
      <c r="J75" s="413"/>
      <c r="K75" s="157">
        <v>0</v>
      </c>
      <c r="L75" s="158">
        <f>生産者価格表!DT64</f>
        <v>1</v>
      </c>
      <c r="M75" s="216">
        <f t="shared" si="3"/>
        <v>0</v>
      </c>
      <c r="N75" s="413"/>
      <c r="O75" s="159">
        <v>6002.1558366353056</v>
      </c>
      <c r="P75" s="155">
        <f t="shared" ca="1" si="4"/>
        <v>2279.4005272694508</v>
      </c>
      <c r="Q75" s="156">
        <f t="shared" ca="1" si="5"/>
        <v>1606.006804953935</v>
      </c>
      <c r="R75" s="160">
        <f>'雇用表(103部門）'!M66</f>
        <v>6.9908567829351717E-2</v>
      </c>
      <c r="S75" s="161">
        <f t="shared" si="6"/>
        <v>0</v>
      </c>
      <c r="T75" s="162">
        <f>'雇用表(103部門）'!N66</f>
        <v>4.8828144150094184E-2</v>
      </c>
      <c r="U75" s="163">
        <f t="shared" si="7"/>
        <v>0</v>
      </c>
      <c r="V75" s="157">
        <f t="shared" ca="1" si="8"/>
        <v>1606.006804953935</v>
      </c>
      <c r="W75" s="417"/>
      <c r="X75" s="417"/>
      <c r="Y75" s="224">
        <f>生産者価格表!DU64</f>
        <v>3.8899089448723458E-4</v>
      </c>
      <c r="Z75" s="157">
        <f t="shared" ca="1" si="9"/>
        <v>4252.2468437224015</v>
      </c>
      <c r="AA75" s="164">
        <f>生産者価格表!DT64</f>
        <v>1</v>
      </c>
      <c r="AB75" s="216">
        <f t="shared" ca="1" si="10"/>
        <v>4252.2468437224015</v>
      </c>
      <c r="AC75" s="228">
        <f ca="1"/>
        <v>6320.9823821434848</v>
      </c>
      <c r="AD75" s="155">
        <f t="shared" ca="1" si="11"/>
        <v>2400.4792555995423</v>
      </c>
      <c r="AE75" s="156">
        <f t="shared" ca="1" si="12"/>
        <v>1691.3157532089556</v>
      </c>
      <c r="AF75" s="165">
        <f t="shared" ca="1" si="13"/>
        <v>0</v>
      </c>
      <c r="AG75" s="166">
        <f t="shared" ca="1" si="14"/>
        <v>0</v>
      </c>
      <c r="AH75" s="159">
        <f t="shared" ca="1" si="15"/>
        <v>12323.138218778789</v>
      </c>
      <c r="AI75" s="155">
        <f t="shared" ca="1" si="16"/>
        <v>4679.8797828689931</v>
      </c>
      <c r="AJ75" s="167">
        <f t="shared" ca="1" si="17"/>
        <v>3297.3225581628903</v>
      </c>
      <c r="AK75" s="161">
        <f t="shared" ca="1" si="18"/>
        <v>0</v>
      </c>
      <c r="AL75" s="168">
        <f t="shared" ca="1" si="19"/>
        <v>0</v>
      </c>
      <c r="AM75" s="203" t="s">
        <v>389</v>
      </c>
      <c r="AN75" s="199" t="s">
        <v>329</v>
      </c>
    </row>
    <row r="76" spans="1:40" ht="20.25" customHeight="1">
      <c r="A76" s="203" t="s">
        <v>390</v>
      </c>
      <c r="B76" s="199" t="s">
        <v>540</v>
      </c>
      <c r="C76" s="190">
        <v>0</v>
      </c>
      <c r="D76" s="201">
        <f>生産者価格表!DT65</f>
        <v>1</v>
      </c>
      <c r="E76" s="159">
        <f t="shared" si="0"/>
        <v>0</v>
      </c>
      <c r="F76" s="196">
        <f ca="1">OFFSET(投入係数表!$C$115,0,ROW()-16)</f>
        <v>0.56655918363555291</v>
      </c>
      <c r="G76" s="155">
        <f t="shared" ca="1" si="1"/>
        <v>0</v>
      </c>
      <c r="H76" s="317">
        <f ca="1">OFFSET(投入係数表!$C$110,0,ROW()-16)</f>
        <v>0.18705417347899325</v>
      </c>
      <c r="I76" s="156">
        <f t="shared" ca="1" si="2"/>
        <v>0</v>
      </c>
      <c r="J76" s="413"/>
      <c r="K76" s="157">
        <v>0</v>
      </c>
      <c r="L76" s="158">
        <f>生産者価格表!DT65</f>
        <v>1</v>
      </c>
      <c r="M76" s="216">
        <f t="shared" si="3"/>
        <v>0</v>
      </c>
      <c r="N76" s="413"/>
      <c r="O76" s="159">
        <v>0</v>
      </c>
      <c r="P76" s="155">
        <f t="shared" ca="1" si="4"/>
        <v>0</v>
      </c>
      <c r="Q76" s="156">
        <f t="shared" ca="1" si="5"/>
        <v>0</v>
      </c>
      <c r="R76" s="160">
        <f>'雇用表(103部門）'!M67</f>
        <v>5.5452338485929446E-2</v>
      </c>
      <c r="S76" s="161">
        <f t="shared" si="6"/>
        <v>0</v>
      </c>
      <c r="T76" s="162">
        <f>'雇用表(103部門）'!N67</f>
        <v>4.8305588585017836E-2</v>
      </c>
      <c r="U76" s="163">
        <f t="shared" si="7"/>
        <v>0</v>
      </c>
      <c r="V76" s="157">
        <f t="shared" ca="1" si="8"/>
        <v>0</v>
      </c>
      <c r="W76" s="417"/>
      <c r="X76" s="417"/>
      <c r="Y76" s="224">
        <f>生産者価格表!DU65</f>
        <v>0</v>
      </c>
      <c r="Z76" s="157">
        <f t="shared" ca="1" si="9"/>
        <v>0</v>
      </c>
      <c r="AA76" s="164">
        <f>生産者価格表!DT65</f>
        <v>1</v>
      </c>
      <c r="AB76" s="216">
        <f t="shared" ca="1" si="10"/>
        <v>0</v>
      </c>
      <c r="AC76" s="228">
        <f ca="1"/>
        <v>0</v>
      </c>
      <c r="AD76" s="155">
        <f t="shared" ca="1" si="11"/>
        <v>0</v>
      </c>
      <c r="AE76" s="156">
        <f t="shared" ca="1" si="12"/>
        <v>0</v>
      </c>
      <c r="AF76" s="165">
        <f t="shared" ca="1" si="13"/>
        <v>0</v>
      </c>
      <c r="AG76" s="166">
        <f t="shared" ca="1" si="14"/>
        <v>0</v>
      </c>
      <c r="AH76" s="159">
        <f t="shared" ca="1" si="15"/>
        <v>0</v>
      </c>
      <c r="AI76" s="155">
        <f t="shared" ca="1" si="16"/>
        <v>0</v>
      </c>
      <c r="AJ76" s="167">
        <f t="shared" ca="1" si="17"/>
        <v>0</v>
      </c>
      <c r="AK76" s="161">
        <f t="shared" ca="1" si="18"/>
        <v>0</v>
      </c>
      <c r="AL76" s="168">
        <f t="shared" ca="1" si="19"/>
        <v>0</v>
      </c>
      <c r="AM76" s="203" t="s">
        <v>390</v>
      </c>
      <c r="AN76" s="199" t="s">
        <v>540</v>
      </c>
    </row>
    <row r="77" spans="1:40" ht="20.25" customHeight="1">
      <c r="A77" s="203" t="s">
        <v>391</v>
      </c>
      <c r="B77" s="199" t="s">
        <v>541</v>
      </c>
      <c r="C77" s="190">
        <v>0</v>
      </c>
      <c r="D77" s="201">
        <f>生産者価格表!DT66</f>
        <v>1</v>
      </c>
      <c r="E77" s="159">
        <f t="shared" si="0"/>
        <v>0</v>
      </c>
      <c r="F77" s="196">
        <f ca="1">OFFSET(投入係数表!$C$115,0,ROW()-16)</f>
        <v>0.49501313846233247</v>
      </c>
      <c r="G77" s="155">
        <f t="shared" ca="1" si="1"/>
        <v>0</v>
      </c>
      <c r="H77" s="317">
        <f ca="1">OFFSET(投入係数表!$C$110,0,ROW()-16)</f>
        <v>0.21701135087132095</v>
      </c>
      <c r="I77" s="156">
        <f t="shared" ca="1" si="2"/>
        <v>0</v>
      </c>
      <c r="J77" s="413"/>
      <c r="K77" s="157">
        <v>39721.635256138325</v>
      </c>
      <c r="L77" s="158">
        <f>生産者価格表!DT66</f>
        <v>1</v>
      </c>
      <c r="M77" s="216">
        <f t="shared" si="3"/>
        <v>39721.635256138325</v>
      </c>
      <c r="N77" s="413"/>
      <c r="O77" s="159">
        <v>154561.92097268871</v>
      </c>
      <c r="P77" s="155">
        <f t="shared" ca="1" si="4"/>
        <v>76510.181587457642</v>
      </c>
      <c r="Q77" s="156">
        <f t="shared" ca="1" si="5"/>
        <v>33541.691263549532</v>
      </c>
      <c r="R77" s="160">
        <f>'雇用表(103部門）'!M68</f>
        <v>6.4332955150928114E-2</v>
      </c>
      <c r="S77" s="161">
        <f t="shared" si="6"/>
        <v>10</v>
      </c>
      <c r="T77" s="162">
        <f>'雇用表(103部門）'!N68</f>
        <v>5.6042899803542691E-2</v>
      </c>
      <c r="U77" s="163">
        <f t="shared" si="7"/>
        <v>9</v>
      </c>
      <c r="V77" s="157">
        <f t="shared" ca="1" si="8"/>
        <v>33541.691263549532</v>
      </c>
      <c r="W77" s="417"/>
      <c r="X77" s="417"/>
      <c r="Y77" s="224">
        <f>生産者価格表!DU66</f>
        <v>0</v>
      </c>
      <c r="Z77" s="157">
        <f t="shared" ca="1" si="9"/>
        <v>0</v>
      </c>
      <c r="AA77" s="164">
        <f>生産者価格表!DT66</f>
        <v>1</v>
      </c>
      <c r="AB77" s="216">
        <f t="shared" ca="1" si="10"/>
        <v>0</v>
      </c>
      <c r="AC77" s="228">
        <f ca="1"/>
        <v>199070.9311658901</v>
      </c>
      <c r="AD77" s="155">
        <f t="shared" ca="1" si="11"/>
        <v>98542.726413046214</v>
      </c>
      <c r="AE77" s="156">
        <f t="shared" ca="1" si="12"/>
        <v>43200.651691521554</v>
      </c>
      <c r="AF77" s="165">
        <f t="shared" ca="1" si="13"/>
        <v>13</v>
      </c>
      <c r="AG77" s="166">
        <f t="shared" ca="1" si="14"/>
        <v>11</v>
      </c>
      <c r="AH77" s="159">
        <f t="shared" ca="1" si="15"/>
        <v>353632.85213857878</v>
      </c>
      <c r="AI77" s="155">
        <f t="shared" ca="1" si="16"/>
        <v>175052.90800050384</v>
      </c>
      <c r="AJ77" s="167">
        <f t="shared" ca="1" si="17"/>
        <v>76742.342955071086</v>
      </c>
      <c r="AK77" s="161">
        <f t="shared" ca="1" si="18"/>
        <v>23</v>
      </c>
      <c r="AL77" s="168">
        <f t="shared" ca="1" si="19"/>
        <v>20</v>
      </c>
      <c r="AM77" s="203" t="s">
        <v>391</v>
      </c>
      <c r="AN77" s="199" t="s">
        <v>541</v>
      </c>
    </row>
    <row r="78" spans="1:40" ht="20.25" customHeight="1">
      <c r="A78" s="203" t="s">
        <v>392</v>
      </c>
      <c r="B78" s="199" t="s">
        <v>542</v>
      </c>
      <c r="C78" s="190">
        <v>0</v>
      </c>
      <c r="D78" s="201">
        <f>生産者価格表!DT67</f>
        <v>1</v>
      </c>
      <c r="E78" s="159">
        <f t="shared" si="0"/>
        <v>0</v>
      </c>
      <c r="F78" s="196">
        <f ca="1">OFFSET(投入係数表!$C$115,0,ROW()-16)</f>
        <v>0.5356736709739095</v>
      </c>
      <c r="G78" s="155">
        <f t="shared" ca="1" si="1"/>
        <v>0</v>
      </c>
      <c r="H78" s="317">
        <f ca="1">OFFSET(投入係数表!$C$110,0,ROW()-16)</f>
        <v>0.2166180521599432</v>
      </c>
      <c r="I78" s="156">
        <f t="shared" ca="1" si="2"/>
        <v>0</v>
      </c>
      <c r="J78" s="413"/>
      <c r="K78" s="157">
        <v>0</v>
      </c>
      <c r="L78" s="158">
        <f>生産者価格表!DT67</f>
        <v>1</v>
      </c>
      <c r="M78" s="216">
        <f t="shared" si="3"/>
        <v>0</v>
      </c>
      <c r="N78" s="413"/>
      <c r="O78" s="159">
        <v>0</v>
      </c>
      <c r="P78" s="155">
        <f t="shared" ca="1" si="4"/>
        <v>0</v>
      </c>
      <c r="Q78" s="156">
        <f t="shared" ca="1" si="5"/>
        <v>0</v>
      </c>
      <c r="R78" s="160">
        <f>'雇用表(103部門）'!M69</f>
        <v>6.4218841606079713E-2</v>
      </c>
      <c r="S78" s="161">
        <f t="shared" si="6"/>
        <v>0</v>
      </c>
      <c r="T78" s="162">
        <f>'雇用表(103部門）'!N69</f>
        <v>5.5941241053140231E-2</v>
      </c>
      <c r="U78" s="163">
        <f t="shared" si="7"/>
        <v>0</v>
      </c>
      <c r="V78" s="157">
        <f t="shared" ca="1" si="8"/>
        <v>0</v>
      </c>
      <c r="W78" s="417"/>
      <c r="X78" s="417"/>
      <c r="Y78" s="224">
        <f>生産者価格表!DU67</f>
        <v>0</v>
      </c>
      <c r="Z78" s="157">
        <f t="shared" ca="1" si="9"/>
        <v>0</v>
      </c>
      <c r="AA78" s="164">
        <f>生産者価格表!DT67</f>
        <v>1</v>
      </c>
      <c r="AB78" s="216">
        <f t="shared" ca="1" si="10"/>
        <v>0</v>
      </c>
      <c r="AC78" s="228">
        <f ca="1"/>
        <v>0</v>
      </c>
      <c r="AD78" s="155">
        <f t="shared" ca="1" si="11"/>
        <v>0</v>
      </c>
      <c r="AE78" s="156">
        <f t="shared" ca="1" si="12"/>
        <v>0</v>
      </c>
      <c r="AF78" s="165">
        <f t="shared" ca="1" si="13"/>
        <v>0</v>
      </c>
      <c r="AG78" s="166">
        <f t="shared" ca="1" si="14"/>
        <v>0</v>
      </c>
      <c r="AH78" s="159">
        <f t="shared" ca="1" si="15"/>
        <v>0</v>
      </c>
      <c r="AI78" s="155">
        <f t="shared" ca="1" si="16"/>
        <v>0</v>
      </c>
      <c r="AJ78" s="167">
        <f t="shared" ca="1" si="17"/>
        <v>0</v>
      </c>
      <c r="AK78" s="161">
        <f t="shared" ca="1" si="18"/>
        <v>0</v>
      </c>
      <c r="AL78" s="168">
        <f t="shared" ca="1" si="19"/>
        <v>0</v>
      </c>
      <c r="AM78" s="203" t="s">
        <v>392</v>
      </c>
      <c r="AN78" s="199" t="s">
        <v>542</v>
      </c>
    </row>
    <row r="79" spans="1:40" ht="20.25" customHeight="1">
      <c r="A79" s="203" t="s">
        <v>393</v>
      </c>
      <c r="B79" s="199" t="s">
        <v>543</v>
      </c>
      <c r="C79" s="190">
        <v>0</v>
      </c>
      <c r="D79" s="201">
        <f>生産者価格表!DT68</f>
        <v>0.54481211000000007</v>
      </c>
      <c r="E79" s="159">
        <f t="shared" si="0"/>
        <v>0</v>
      </c>
      <c r="F79" s="196">
        <f ca="1">OFFSET(投入係数表!$C$115,0,ROW()-16)</f>
        <v>0.69233351473203808</v>
      </c>
      <c r="G79" s="155">
        <f t="shared" ca="1" si="1"/>
        <v>0</v>
      </c>
      <c r="H79" s="317">
        <f ca="1">OFFSET(投入係数表!$C$110,0,ROW()-16)</f>
        <v>0.12646705293468616</v>
      </c>
      <c r="I79" s="156">
        <f t="shared" ca="1" si="2"/>
        <v>0</v>
      </c>
      <c r="J79" s="413"/>
      <c r="K79" s="157">
        <v>603035.04255122133</v>
      </c>
      <c r="L79" s="158">
        <f>生産者価格表!DT68</f>
        <v>0.54481211000000007</v>
      </c>
      <c r="M79" s="216">
        <f t="shared" si="3"/>
        <v>328540.7939362707</v>
      </c>
      <c r="N79" s="413"/>
      <c r="O79" s="159">
        <v>419351.92441366456</v>
      </c>
      <c r="P79" s="155">
        <f t="shared" ca="1" si="4"/>
        <v>290331.39173895633</v>
      </c>
      <c r="Q79" s="156">
        <f t="shared" ca="1" si="5"/>
        <v>53034.202023085425</v>
      </c>
      <c r="R79" s="160">
        <f>'雇用表(103部門）'!M70</f>
        <v>1.3277937791632213E-2</v>
      </c>
      <c r="S79" s="161">
        <f t="shared" si="6"/>
        <v>6</v>
      </c>
      <c r="T79" s="162">
        <f>'雇用表(103部門）'!N70</f>
        <v>1.3277937791632213E-2</v>
      </c>
      <c r="U79" s="163">
        <f t="shared" si="7"/>
        <v>6</v>
      </c>
      <c r="V79" s="157">
        <f t="shared" ca="1" si="8"/>
        <v>53034.202023085425</v>
      </c>
      <c r="W79" s="417"/>
      <c r="X79" s="417"/>
      <c r="Y79" s="224">
        <f>生産者価格表!DU68</f>
        <v>2.2042170644374214E-2</v>
      </c>
      <c r="Z79" s="157">
        <f t="shared" ca="1" si="9"/>
        <v>240953.58498014067</v>
      </c>
      <c r="AA79" s="164">
        <f>生産者価格表!DT68</f>
        <v>0.54481211000000007</v>
      </c>
      <c r="AB79" s="216">
        <f t="shared" ca="1" si="10"/>
        <v>131274.43104509477</v>
      </c>
      <c r="AC79" s="228">
        <f ca="1"/>
        <v>201966.3229076062</v>
      </c>
      <c r="AD79" s="155">
        <f t="shared" ca="1" si="11"/>
        <v>139828.05419612874</v>
      </c>
      <c r="AE79" s="156">
        <f t="shared" ca="1" si="12"/>
        <v>25542.08565018015</v>
      </c>
      <c r="AF79" s="165">
        <f t="shared" ca="1" si="13"/>
        <v>3</v>
      </c>
      <c r="AG79" s="166">
        <f t="shared" ca="1" si="14"/>
        <v>3</v>
      </c>
      <c r="AH79" s="159">
        <f t="shared" ca="1" si="15"/>
        <v>621318.24732127076</v>
      </c>
      <c r="AI79" s="155">
        <f t="shared" ca="1" si="16"/>
        <v>430159.44593508507</v>
      </c>
      <c r="AJ79" s="167">
        <f t="shared" ca="1" si="17"/>
        <v>78576.287673265571</v>
      </c>
      <c r="AK79" s="161">
        <f t="shared" ca="1" si="18"/>
        <v>9</v>
      </c>
      <c r="AL79" s="168">
        <f t="shared" ca="1" si="19"/>
        <v>9</v>
      </c>
      <c r="AM79" s="203" t="s">
        <v>393</v>
      </c>
      <c r="AN79" s="199" t="s">
        <v>543</v>
      </c>
    </row>
    <row r="80" spans="1:40" ht="20.25" customHeight="1">
      <c r="A80" s="203" t="s">
        <v>394</v>
      </c>
      <c r="B80" s="199" t="s">
        <v>544</v>
      </c>
      <c r="C80" s="190">
        <v>0</v>
      </c>
      <c r="D80" s="201">
        <f>生産者価格表!DT69</f>
        <v>1</v>
      </c>
      <c r="E80" s="159">
        <f t="shared" si="0"/>
        <v>0</v>
      </c>
      <c r="F80" s="196">
        <f ca="1">OFFSET(投入係数表!$C$115,0,ROW()-16)</f>
        <v>0.34891480655189561</v>
      </c>
      <c r="G80" s="155">
        <f t="shared" ca="1" si="1"/>
        <v>0</v>
      </c>
      <c r="H80" s="317">
        <f ca="1">OFFSET(投入係数表!$C$110,0,ROW()-16)</f>
        <v>5.6365906232471383E-2</v>
      </c>
      <c r="I80" s="156">
        <f t="shared" ca="1" si="2"/>
        <v>0</v>
      </c>
      <c r="J80" s="413"/>
      <c r="K80" s="157">
        <v>14631.363609742819</v>
      </c>
      <c r="L80" s="158">
        <f>生産者価格表!DT69</f>
        <v>1</v>
      </c>
      <c r="M80" s="216">
        <f t="shared" si="3"/>
        <v>14631.363609742819</v>
      </c>
      <c r="N80" s="413"/>
      <c r="O80" s="159">
        <v>28787.342450923363</v>
      </c>
      <c r="P80" s="155">
        <f t="shared" ca="1" si="4"/>
        <v>10044.330022407097</v>
      </c>
      <c r="Q80" s="156">
        <f t="shared" ca="1" si="5"/>
        <v>1622.6246452707892</v>
      </c>
      <c r="R80" s="160">
        <f>'雇用表(103部門）'!M71</f>
        <v>2.520141234020315E-2</v>
      </c>
      <c r="S80" s="161">
        <f t="shared" si="6"/>
        <v>1</v>
      </c>
      <c r="T80" s="162">
        <f>'雇用表(103部門）'!N71</f>
        <v>2.520141234020315E-2</v>
      </c>
      <c r="U80" s="163">
        <f t="shared" si="7"/>
        <v>1</v>
      </c>
      <c r="V80" s="157">
        <f t="shared" ca="1" si="8"/>
        <v>1622.6246452707892</v>
      </c>
      <c r="W80" s="417"/>
      <c r="X80" s="417"/>
      <c r="Y80" s="224">
        <f>生産者価格表!DU69</f>
        <v>7.8515956110171848E-4</v>
      </c>
      <c r="Z80" s="157">
        <f t="shared" ca="1" si="9"/>
        <v>8582.9573720852568</v>
      </c>
      <c r="AA80" s="164">
        <f>生産者価格表!DT69</f>
        <v>1</v>
      </c>
      <c r="AB80" s="216">
        <f t="shared" ca="1" si="10"/>
        <v>8582.9573720852568</v>
      </c>
      <c r="AC80" s="228">
        <f ca="1"/>
        <v>24780.603162123196</v>
      </c>
      <c r="AD80" s="155">
        <f t="shared" ca="1" si="11"/>
        <v>8646.3193585515073</v>
      </c>
      <c r="AE80" s="156">
        <f t="shared" ca="1" si="12"/>
        <v>1396.7811542203199</v>
      </c>
      <c r="AF80" s="165">
        <f t="shared" ca="1" si="13"/>
        <v>1</v>
      </c>
      <c r="AG80" s="166">
        <f t="shared" ca="1" si="14"/>
        <v>1</v>
      </c>
      <c r="AH80" s="159">
        <f t="shared" ca="1" si="15"/>
        <v>53567.945613046555</v>
      </c>
      <c r="AI80" s="155">
        <f t="shared" ca="1" si="16"/>
        <v>18690.649380958603</v>
      </c>
      <c r="AJ80" s="167">
        <f t="shared" ca="1" si="17"/>
        <v>3019.4057994911091</v>
      </c>
      <c r="AK80" s="161">
        <f t="shared" ca="1" si="18"/>
        <v>2</v>
      </c>
      <c r="AL80" s="168">
        <f t="shared" ca="1" si="19"/>
        <v>2</v>
      </c>
      <c r="AM80" s="203" t="s">
        <v>394</v>
      </c>
      <c r="AN80" s="199" t="s">
        <v>544</v>
      </c>
    </row>
    <row r="81" spans="1:40" ht="20.25" customHeight="1">
      <c r="A81" s="203" t="s">
        <v>395</v>
      </c>
      <c r="B81" s="199" t="s">
        <v>545</v>
      </c>
      <c r="C81" s="190">
        <v>0</v>
      </c>
      <c r="D81" s="201">
        <f>生産者価格表!DT70</f>
        <v>1</v>
      </c>
      <c r="E81" s="159">
        <f t="shared" ref="E81:E118" si="20">C81*D81</f>
        <v>0</v>
      </c>
      <c r="F81" s="196">
        <f ca="1">OFFSET(投入係数表!$C$115,0,ROW()-16)</f>
        <v>0.63571009923283828</v>
      </c>
      <c r="G81" s="155">
        <f t="shared" ref="G81:G118" ca="1" si="21">E81*F81</f>
        <v>0</v>
      </c>
      <c r="H81" s="317">
        <f ca="1">OFFSET(投入係数表!$C$110,0,ROW()-16)</f>
        <v>9.1316029678757085E-2</v>
      </c>
      <c r="I81" s="156">
        <f t="shared" ref="I81:I118" ca="1" si="22">E81*H81</f>
        <v>0</v>
      </c>
      <c r="J81" s="413"/>
      <c r="K81" s="157">
        <v>176701.30744197237</v>
      </c>
      <c r="L81" s="158">
        <f>生産者価格表!DT70</f>
        <v>1</v>
      </c>
      <c r="M81" s="216">
        <f t="shared" ref="M81:M118" si="23">K81*L81</f>
        <v>176701.30744197237</v>
      </c>
      <c r="N81" s="413"/>
      <c r="O81" s="159">
        <v>219431.32854323389</v>
      </c>
      <c r="P81" s="155">
        <f t="shared" ref="P81:P118" ca="1" si="24">O81*F81</f>
        <v>139494.71164301276</v>
      </c>
      <c r="Q81" s="156">
        <f t="shared" ref="Q81:Q118" ca="1" si="25">O81*H81</f>
        <v>20037.597709703041</v>
      </c>
      <c r="R81" s="160">
        <f>'雇用表(103部門）'!M72</f>
        <v>2.4733965966730189E-2</v>
      </c>
      <c r="S81" s="161">
        <f t="shared" ref="S81:S118" si="26">ROUND((E81+O81)/IF($C$12="億円",0.01,IF($C$12="千円",1000,IF($C$12="円",1000000,1)))*R81,0)</f>
        <v>5</v>
      </c>
      <c r="T81" s="162">
        <f>'雇用表(103部門）'!N72</f>
        <v>2.4733965966730189E-2</v>
      </c>
      <c r="U81" s="163">
        <f t="shared" ref="U81:U118" si="27">ROUND((E81+O81)/IF($C$12="億円",0.01,IF($C$12="千円",1000,IF($C$12="円",1000000,1)))*T81,0)</f>
        <v>5</v>
      </c>
      <c r="V81" s="157">
        <f t="shared" ref="V81:V118" ca="1" si="28">I81+Q81</f>
        <v>20037.597709703041</v>
      </c>
      <c r="W81" s="417"/>
      <c r="X81" s="417"/>
      <c r="Y81" s="224">
        <f>生産者価格表!DU70</f>
        <v>7.55203274225494E-3</v>
      </c>
      <c r="Z81" s="157">
        <f t="shared" ref="Z81:Z118" ca="1" si="29">$X$119*Y81</f>
        <v>82554.907703618868</v>
      </c>
      <c r="AA81" s="164">
        <f>生産者価格表!DT70</f>
        <v>1</v>
      </c>
      <c r="AB81" s="216">
        <f t="shared" ref="AB81:AB118" ca="1" si="30">Z81*AA81</f>
        <v>82554.907703618868</v>
      </c>
      <c r="AC81" s="228">
        <f ca="1"/>
        <v>121733.41979590917</v>
      </c>
      <c r="AD81" s="155">
        <f t="shared" ref="AD81:AD118" ca="1" si="31">AC81*F81</f>
        <v>77387.164378410176</v>
      </c>
      <c r="AE81" s="156">
        <f t="shared" ref="AE81:AE118" ca="1" si="32">AC81*H81</f>
        <v>11116.212574979836</v>
      </c>
      <c r="AF81" s="165">
        <f t="shared" ref="AF81:AF118" ca="1" si="33">ROUND(AC81/IF($C$12="億円",0.01,IF($C$12="千円",1000,IF($C$12="円",1000000,1)))*R81,0)</f>
        <v>3</v>
      </c>
      <c r="AG81" s="166">
        <f t="shared" ref="AG81:AG118" ca="1" si="34">ROUND(AC81/IF($C$12="億円",0.01,IF($C$12="千円",1000,IF($C$12="円",1000000,1)))*T81,0)</f>
        <v>3</v>
      </c>
      <c r="AH81" s="159">
        <f t="shared" ref="AH81:AH118" ca="1" si="35">E81+O81+AC81</f>
        <v>341164.74833914306</v>
      </c>
      <c r="AI81" s="155">
        <f t="shared" ref="AI81:AI118" ca="1" si="36">G81+P81+AD81</f>
        <v>216881.87602142294</v>
      </c>
      <c r="AJ81" s="167">
        <f t="shared" ref="AJ81:AJ118" ca="1" si="37">I81+Q81+AE81</f>
        <v>31153.810284682877</v>
      </c>
      <c r="AK81" s="161">
        <f t="shared" ref="AK81:AK118" ca="1" si="38">S81+AF81</f>
        <v>8</v>
      </c>
      <c r="AL81" s="168">
        <f t="shared" ref="AL81:AL118" ca="1" si="39">U81+AG81</f>
        <v>8</v>
      </c>
      <c r="AM81" s="203" t="s">
        <v>395</v>
      </c>
      <c r="AN81" s="199" t="s">
        <v>545</v>
      </c>
    </row>
    <row r="82" spans="1:40" ht="20.25" customHeight="1">
      <c r="A82" s="203" t="s">
        <v>396</v>
      </c>
      <c r="B82" s="199" t="s">
        <v>546</v>
      </c>
      <c r="C82" s="190">
        <v>0</v>
      </c>
      <c r="D82" s="201">
        <f>生産者価格表!DT71</f>
        <v>1</v>
      </c>
      <c r="E82" s="159">
        <f t="shared" si="20"/>
        <v>0</v>
      </c>
      <c r="F82" s="196">
        <f ca="1">OFFSET(投入係数表!$C$115,0,ROW()-16)</f>
        <v>0.53343673646583345</v>
      </c>
      <c r="G82" s="155">
        <f t="shared" ca="1" si="21"/>
        <v>0</v>
      </c>
      <c r="H82" s="317">
        <f ca="1">OFFSET(投入係数表!$C$110,0,ROW()-16)</f>
        <v>0.20750891351443371</v>
      </c>
      <c r="I82" s="156">
        <f t="shared" ca="1" si="22"/>
        <v>0</v>
      </c>
      <c r="J82" s="413"/>
      <c r="K82" s="157">
        <v>1147.3957409998607</v>
      </c>
      <c r="L82" s="158">
        <f>生産者価格表!DT71</f>
        <v>1</v>
      </c>
      <c r="M82" s="216">
        <f t="shared" si="23"/>
        <v>1147.3957409998607</v>
      </c>
      <c r="N82" s="413"/>
      <c r="O82" s="159">
        <v>13601.281994172514</v>
      </c>
      <c r="P82" s="155">
        <f t="shared" ca="1" si="24"/>
        <v>7255.4234787228888</v>
      </c>
      <c r="Q82" s="156">
        <f t="shared" ca="1" si="25"/>
        <v>2822.3872490141684</v>
      </c>
      <c r="R82" s="160">
        <f>'雇用表(103部門）'!M73</f>
        <v>6.5129500252792197E-2</v>
      </c>
      <c r="S82" s="161">
        <f t="shared" si="26"/>
        <v>1</v>
      </c>
      <c r="T82" s="162">
        <f>'雇用表(103部門）'!N73</f>
        <v>6.465718064463935E-2</v>
      </c>
      <c r="U82" s="163">
        <f t="shared" si="27"/>
        <v>1</v>
      </c>
      <c r="V82" s="157">
        <f t="shared" ca="1" si="28"/>
        <v>2822.3872490141684</v>
      </c>
      <c r="W82" s="417"/>
      <c r="X82" s="417"/>
      <c r="Y82" s="224">
        <f>生産者価格表!DU71</f>
        <v>5.5125293869439382E-3</v>
      </c>
      <c r="Z82" s="157">
        <f t="shared" ca="1" si="29"/>
        <v>60260.114102307321</v>
      </c>
      <c r="AA82" s="164">
        <f>生産者価格表!DT71</f>
        <v>1</v>
      </c>
      <c r="AB82" s="216">
        <f t="shared" ca="1" si="30"/>
        <v>60260.114102307321</v>
      </c>
      <c r="AC82" s="228">
        <f ca="1"/>
        <v>92279.125124550279</v>
      </c>
      <c r="AD82" s="155">
        <f t="shared" ca="1" si="31"/>
        <v>49225.0753503624</v>
      </c>
      <c r="AE82" s="156">
        <f t="shared" ca="1" si="32"/>
        <v>19148.74099465791</v>
      </c>
      <c r="AF82" s="165">
        <f t="shared" ca="1" si="33"/>
        <v>6</v>
      </c>
      <c r="AG82" s="166">
        <f t="shared" ca="1" si="34"/>
        <v>6</v>
      </c>
      <c r="AH82" s="159">
        <f t="shared" ca="1" si="35"/>
        <v>105880.4071187228</v>
      </c>
      <c r="AI82" s="155">
        <f t="shared" ca="1" si="36"/>
        <v>56480.498829085293</v>
      </c>
      <c r="AJ82" s="167">
        <f t="shared" ca="1" si="37"/>
        <v>21971.128243672079</v>
      </c>
      <c r="AK82" s="161">
        <f t="shared" ca="1" si="38"/>
        <v>7</v>
      </c>
      <c r="AL82" s="168">
        <f t="shared" ca="1" si="39"/>
        <v>7</v>
      </c>
      <c r="AM82" s="203" t="s">
        <v>396</v>
      </c>
      <c r="AN82" s="199" t="s">
        <v>546</v>
      </c>
    </row>
    <row r="83" spans="1:40" ht="20.25" customHeight="1">
      <c r="A83" s="203" t="s">
        <v>397</v>
      </c>
      <c r="B83" s="199" t="s">
        <v>547</v>
      </c>
      <c r="C83" s="190">
        <v>0</v>
      </c>
      <c r="D83" s="201">
        <f>生産者価格表!DT72</f>
        <v>0.30517402999999999</v>
      </c>
      <c r="E83" s="159">
        <f t="shared" si="20"/>
        <v>0</v>
      </c>
      <c r="F83" s="196">
        <f ca="1">OFFSET(投入係数表!$C$115,0,ROW()-16)</f>
        <v>0.70997108227549499</v>
      </c>
      <c r="G83" s="155">
        <f t="shared" ca="1" si="21"/>
        <v>0</v>
      </c>
      <c r="H83" s="317">
        <f ca="1">OFFSET(投入係数表!$C$110,0,ROW()-16)</f>
        <v>0.2925449221168907</v>
      </c>
      <c r="I83" s="156">
        <f t="shared" ca="1" si="22"/>
        <v>0</v>
      </c>
      <c r="J83" s="413"/>
      <c r="K83" s="157">
        <v>7458139.6713469177</v>
      </c>
      <c r="L83" s="158">
        <f>生産者価格表!DT72</f>
        <v>0.30517402999999999</v>
      </c>
      <c r="M83" s="216">
        <f t="shared" si="23"/>
        <v>2276030.5398078142</v>
      </c>
      <c r="N83" s="413"/>
      <c r="O83" s="159">
        <v>2504043.5560400924</v>
      </c>
      <c r="P83" s="155">
        <f t="shared" ca="1" si="24"/>
        <v>1777798.5135467635</v>
      </c>
      <c r="Q83" s="156">
        <f t="shared" ca="1" si="25"/>
        <v>732545.22707905085</v>
      </c>
      <c r="R83" s="160">
        <f>'雇用表(103部門）'!M74</f>
        <v>0.11853169775098216</v>
      </c>
      <c r="S83" s="161">
        <f t="shared" si="26"/>
        <v>297</v>
      </c>
      <c r="T83" s="162">
        <f>'雇用表(103部門）'!N74</f>
        <v>0.11567004123655604</v>
      </c>
      <c r="U83" s="163">
        <f t="shared" si="27"/>
        <v>290</v>
      </c>
      <c r="V83" s="157">
        <f t="shared" ca="1" si="28"/>
        <v>732545.22707905085</v>
      </c>
      <c r="W83" s="417"/>
      <c r="X83" s="417"/>
      <c r="Y83" s="224">
        <f>生産者価格表!DU72</f>
        <v>2.7328148796885009E-2</v>
      </c>
      <c r="Z83" s="157">
        <f t="shared" ca="1" si="29"/>
        <v>298737.15840961394</v>
      </c>
      <c r="AA83" s="164">
        <f>生産者価格表!DT72</f>
        <v>0.30517402999999999</v>
      </c>
      <c r="AB83" s="216">
        <f t="shared" ca="1" si="30"/>
        <v>91166.822542610273</v>
      </c>
      <c r="AC83" s="228">
        <f ca="1"/>
        <v>138669.37651742611</v>
      </c>
      <c r="AD83" s="155">
        <f t="shared" ca="1" si="31"/>
        <v>98451.247324545126</v>
      </c>
      <c r="AE83" s="156">
        <f t="shared" ca="1" si="32"/>
        <v>40567.021953288211</v>
      </c>
      <c r="AF83" s="165">
        <f t="shared" ca="1" si="33"/>
        <v>16</v>
      </c>
      <c r="AG83" s="166">
        <f t="shared" ca="1" si="34"/>
        <v>16</v>
      </c>
      <c r="AH83" s="159">
        <f t="shared" ca="1" si="35"/>
        <v>2642712.9325575186</v>
      </c>
      <c r="AI83" s="155">
        <f t="shared" ca="1" si="36"/>
        <v>1876249.7608713086</v>
      </c>
      <c r="AJ83" s="167">
        <f t="shared" ca="1" si="37"/>
        <v>773112.24903233908</v>
      </c>
      <c r="AK83" s="161">
        <f t="shared" ca="1" si="38"/>
        <v>313</v>
      </c>
      <c r="AL83" s="168">
        <f t="shared" ca="1" si="39"/>
        <v>306</v>
      </c>
      <c r="AM83" s="203" t="s">
        <v>397</v>
      </c>
      <c r="AN83" s="199" t="s">
        <v>547</v>
      </c>
    </row>
    <row r="84" spans="1:40" ht="20.25" customHeight="1">
      <c r="A84" s="203" t="s">
        <v>398</v>
      </c>
      <c r="B84" s="199" t="s">
        <v>548</v>
      </c>
      <c r="C84" s="190">
        <v>0</v>
      </c>
      <c r="D84" s="201">
        <f>生産者価格表!DT73</f>
        <v>0.78175240999999995</v>
      </c>
      <c r="E84" s="159">
        <f t="shared" si="20"/>
        <v>0</v>
      </c>
      <c r="F84" s="196">
        <f ca="1">OFFSET(投入係数表!$C$115,0,ROW()-16)</f>
        <v>0.70855793568966652</v>
      </c>
      <c r="G84" s="155">
        <f t="shared" ca="1" si="21"/>
        <v>0</v>
      </c>
      <c r="H84" s="317">
        <f ca="1">OFFSET(投入係数表!$C$110,0,ROW()-16)</f>
        <v>0.46766173631801672</v>
      </c>
      <c r="I84" s="156">
        <f t="shared" ca="1" si="22"/>
        <v>0</v>
      </c>
      <c r="J84" s="413"/>
      <c r="K84" s="157">
        <v>79093.497969191216</v>
      </c>
      <c r="L84" s="158">
        <f>生産者価格表!DT73</f>
        <v>0.78175240999999995</v>
      </c>
      <c r="M84" s="216">
        <f t="shared" si="23"/>
        <v>61831.532652745336</v>
      </c>
      <c r="N84" s="413"/>
      <c r="O84" s="159">
        <v>217310.42382658448</v>
      </c>
      <c r="P84" s="155">
        <f t="shared" ca="1" si="24"/>
        <v>153977.02531041121</v>
      </c>
      <c r="Q84" s="156">
        <f t="shared" ca="1" si="25"/>
        <v>101627.77012674461</v>
      </c>
      <c r="R84" s="160">
        <f>'雇用表(103部門）'!M75</f>
        <v>0.19801773459444055</v>
      </c>
      <c r="S84" s="161">
        <f t="shared" si="26"/>
        <v>43</v>
      </c>
      <c r="T84" s="162">
        <f>'雇用表(103部門）'!N75</f>
        <v>0.17906899504437662</v>
      </c>
      <c r="U84" s="163">
        <f t="shared" si="27"/>
        <v>39</v>
      </c>
      <c r="V84" s="157">
        <f t="shared" ca="1" si="28"/>
        <v>101627.77012674461</v>
      </c>
      <c r="W84" s="417"/>
      <c r="X84" s="417"/>
      <c r="Y84" s="224">
        <f>生産者価格表!DU73</f>
        <v>0.10565789531574978</v>
      </c>
      <c r="Z84" s="157">
        <f t="shared" ca="1" si="29"/>
        <v>1154997.3488787997</v>
      </c>
      <c r="AA84" s="164">
        <f>生産者価格表!DT73</f>
        <v>0.78175240999999995</v>
      </c>
      <c r="AB84" s="216">
        <f t="shared" ca="1" si="30"/>
        <v>902921.96102961246</v>
      </c>
      <c r="AC84" s="228">
        <f ca="1"/>
        <v>949984.23543198605</v>
      </c>
      <c r="AD84" s="155">
        <f t="shared" ca="1" si="31"/>
        <v>673118.86879541422</v>
      </c>
      <c r="AE84" s="156">
        <f t="shared" ca="1" si="32"/>
        <v>444271.2770168662</v>
      </c>
      <c r="AF84" s="165">
        <f t="shared" ca="1" si="33"/>
        <v>188</v>
      </c>
      <c r="AG84" s="166">
        <f t="shared" ca="1" si="34"/>
        <v>170</v>
      </c>
      <c r="AH84" s="159">
        <f t="shared" ca="1" si="35"/>
        <v>1167294.6592585705</v>
      </c>
      <c r="AI84" s="155">
        <f t="shared" ca="1" si="36"/>
        <v>827095.89410582546</v>
      </c>
      <c r="AJ84" s="167">
        <f t="shared" ca="1" si="37"/>
        <v>545899.04714361078</v>
      </c>
      <c r="AK84" s="161">
        <f t="shared" ca="1" si="38"/>
        <v>231</v>
      </c>
      <c r="AL84" s="168">
        <f t="shared" ca="1" si="39"/>
        <v>209</v>
      </c>
      <c r="AM84" s="203" t="s">
        <v>398</v>
      </c>
      <c r="AN84" s="199" t="s">
        <v>548</v>
      </c>
    </row>
    <row r="85" spans="1:40" ht="20.25" customHeight="1">
      <c r="A85" s="203" t="s">
        <v>399</v>
      </c>
      <c r="B85" s="199" t="s">
        <v>549</v>
      </c>
      <c r="C85" s="190">
        <v>0</v>
      </c>
      <c r="D85" s="201">
        <f>生産者価格表!DT74</f>
        <v>0.77793135999999996</v>
      </c>
      <c r="E85" s="159">
        <f t="shared" si="20"/>
        <v>0</v>
      </c>
      <c r="F85" s="196">
        <f ca="1">OFFSET(投入係数表!$C$115,0,ROW()-16)</f>
        <v>0.69339465149327573</v>
      </c>
      <c r="G85" s="155">
        <f t="shared" ca="1" si="21"/>
        <v>0</v>
      </c>
      <c r="H85" s="317">
        <f ca="1">OFFSET(投入係数表!$C$110,0,ROW()-16)</f>
        <v>0.38298650492337244</v>
      </c>
      <c r="I85" s="156">
        <f t="shared" ca="1" si="22"/>
        <v>0</v>
      </c>
      <c r="J85" s="413"/>
      <c r="K85" s="157">
        <v>197662.84508316344</v>
      </c>
      <c r="L85" s="158">
        <f>生産者価格表!DT74</f>
        <v>0.77793135999999996</v>
      </c>
      <c r="M85" s="216">
        <f t="shared" si="23"/>
        <v>153768.12589701463</v>
      </c>
      <c r="N85" s="413"/>
      <c r="O85" s="159">
        <v>405277.56138928322</v>
      </c>
      <c r="P85" s="155">
        <f t="shared" ca="1" si="24"/>
        <v>281017.29343756672</v>
      </c>
      <c r="Q85" s="156">
        <f t="shared" ca="1" si="25"/>
        <v>155215.83676034911</v>
      </c>
      <c r="R85" s="160">
        <f>'雇用表(103部門）'!M76</f>
        <v>6.4028622434400717E-2</v>
      </c>
      <c r="S85" s="161">
        <f t="shared" si="26"/>
        <v>26</v>
      </c>
      <c r="T85" s="162">
        <f>'雇用表(103部門）'!N76</f>
        <v>6.3641789287745318E-2</v>
      </c>
      <c r="U85" s="163">
        <f t="shared" si="27"/>
        <v>26</v>
      </c>
      <c r="V85" s="157">
        <f t="shared" ca="1" si="28"/>
        <v>155215.83676034911</v>
      </c>
      <c r="W85" s="417"/>
      <c r="X85" s="417"/>
      <c r="Y85" s="224">
        <f>生産者価格表!DU74</f>
        <v>6.2334159583352658E-2</v>
      </c>
      <c r="Z85" s="157">
        <f t="shared" ca="1" si="29"/>
        <v>681404.72463706532</v>
      </c>
      <c r="AA85" s="164">
        <f>生産者価格表!DT74</f>
        <v>0.77793135999999996</v>
      </c>
      <c r="AB85" s="216">
        <f t="shared" ca="1" si="30"/>
        <v>530086.10414733773</v>
      </c>
      <c r="AC85" s="228">
        <f ca="1"/>
        <v>794108.8328326476</v>
      </c>
      <c r="AD85" s="155">
        <f t="shared" ca="1" si="31"/>
        <v>550630.81738972559</v>
      </c>
      <c r="AE85" s="156">
        <f t="shared" ca="1" si="32"/>
        <v>304132.96641535434</v>
      </c>
      <c r="AF85" s="165">
        <f t="shared" ca="1" si="33"/>
        <v>51</v>
      </c>
      <c r="AG85" s="166">
        <f t="shared" ca="1" si="34"/>
        <v>51</v>
      </c>
      <c r="AH85" s="159">
        <f t="shared" ca="1" si="35"/>
        <v>1199386.3942219308</v>
      </c>
      <c r="AI85" s="155">
        <f t="shared" ca="1" si="36"/>
        <v>831648.11082729232</v>
      </c>
      <c r="AJ85" s="167">
        <f t="shared" ca="1" si="37"/>
        <v>459348.80317570345</v>
      </c>
      <c r="AK85" s="161">
        <f t="shared" ca="1" si="38"/>
        <v>77</v>
      </c>
      <c r="AL85" s="168">
        <f t="shared" ca="1" si="39"/>
        <v>77</v>
      </c>
      <c r="AM85" s="203" t="s">
        <v>399</v>
      </c>
      <c r="AN85" s="199" t="s">
        <v>549</v>
      </c>
    </row>
    <row r="86" spans="1:40" ht="20.25" customHeight="1">
      <c r="A86" s="203" t="s">
        <v>400</v>
      </c>
      <c r="B86" s="199" t="s">
        <v>550</v>
      </c>
      <c r="C86" s="190">
        <v>0</v>
      </c>
      <c r="D86" s="201">
        <f>生産者価格表!DT75</f>
        <v>0.92769614</v>
      </c>
      <c r="E86" s="159">
        <f t="shared" si="20"/>
        <v>0</v>
      </c>
      <c r="F86" s="196">
        <f ca="1">OFFSET(投入係数表!$C$115,0,ROW()-16)</f>
        <v>0.65250307681582986</v>
      </c>
      <c r="G86" s="155">
        <f t="shared" ca="1" si="21"/>
        <v>0</v>
      </c>
      <c r="H86" s="317">
        <f ca="1">OFFSET(投入係数表!$C$110,0,ROW()-16)</f>
        <v>0.10311682434567838</v>
      </c>
      <c r="I86" s="156">
        <f t="shared" ca="1" si="22"/>
        <v>0</v>
      </c>
      <c r="J86" s="413"/>
      <c r="K86" s="157">
        <v>58726.337318446007</v>
      </c>
      <c r="L86" s="158">
        <f>生産者価格表!DT75</f>
        <v>0.92769614</v>
      </c>
      <c r="M86" s="216">
        <f t="shared" si="23"/>
        <v>54480.196446660309</v>
      </c>
      <c r="N86" s="413"/>
      <c r="O86" s="159">
        <v>167222.9230294064</v>
      </c>
      <c r="P86" s="155">
        <f t="shared" ca="1" si="24"/>
        <v>109113.47179082438</v>
      </c>
      <c r="Q86" s="156">
        <f t="shared" ca="1" si="25"/>
        <v>17243.496780594196</v>
      </c>
      <c r="R86" s="160">
        <f>'雇用表(103部門）'!M77</f>
        <v>7.2873797837594179E-2</v>
      </c>
      <c r="S86" s="161">
        <f t="shared" si="26"/>
        <v>12</v>
      </c>
      <c r="T86" s="162">
        <f>'雇用表(103部門）'!N77</f>
        <v>6.1822606517167804E-2</v>
      </c>
      <c r="U86" s="163">
        <f t="shared" si="27"/>
        <v>10</v>
      </c>
      <c r="V86" s="157">
        <f t="shared" ca="1" si="28"/>
        <v>17243.496780594196</v>
      </c>
      <c r="W86" s="417"/>
      <c r="X86" s="417"/>
      <c r="Y86" s="224">
        <f>生産者価格表!DU75</f>
        <v>1.2846261754442851E-3</v>
      </c>
      <c r="Z86" s="157">
        <f t="shared" ca="1" si="29"/>
        <v>14042.867525464413</v>
      </c>
      <c r="AA86" s="164">
        <f>生産者価格表!DT75</f>
        <v>0.92769614</v>
      </c>
      <c r="AB86" s="216">
        <f t="shared" ca="1" si="30"/>
        <v>13027.513997904687</v>
      </c>
      <c r="AC86" s="228">
        <f ca="1"/>
        <v>88475.031730607749</v>
      </c>
      <c r="AD86" s="155">
        <f t="shared" ca="1" si="31"/>
        <v>57730.23042559973</v>
      </c>
      <c r="AE86" s="156">
        <f t="shared" ca="1" si="32"/>
        <v>9123.2643059434013</v>
      </c>
      <c r="AF86" s="165">
        <f t="shared" ca="1" si="33"/>
        <v>6</v>
      </c>
      <c r="AG86" s="166">
        <f t="shared" ca="1" si="34"/>
        <v>5</v>
      </c>
      <c r="AH86" s="159">
        <f t="shared" ca="1" si="35"/>
        <v>255697.95476001414</v>
      </c>
      <c r="AI86" s="155">
        <f t="shared" ca="1" si="36"/>
        <v>166843.70221642411</v>
      </c>
      <c r="AJ86" s="167">
        <f t="shared" ca="1" si="37"/>
        <v>26366.761086537597</v>
      </c>
      <c r="AK86" s="161">
        <f t="shared" ca="1" si="38"/>
        <v>18</v>
      </c>
      <c r="AL86" s="168">
        <f t="shared" ca="1" si="39"/>
        <v>15</v>
      </c>
      <c r="AM86" s="203" t="s">
        <v>400</v>
      </c>
      <c r="AN86" s="199" t="s">
        <v>550</v>
      </c>
    </row>
    <row r="87" spans="1:40" ht="20.25" customHeight="1">
      <c r="A87" s="203" t="s">
        <v>401</v>
      </c>
      <c r="B87" s="199" t="s">
        <v>551</v>
      </c>
      <c r="C87" s="190">
        <v>0</v>
      </c>
      <c r="D87" s="201">
        <f>生産者価格表!DT76</f>
        <v>1</v>
      </c>
      <c r="E87" s="159">
        <f t="shared" si="20"/>
        <v>0</v>
      </c>
      <c r="F87" s="196">
        <f ca="1">OFFSET(投入係数表!$C$115,0,ROW()-16)</f>
        <v>0.72681097609400691</v>
      </c>
      <c r="G87" s="155">
        <f t="shared" ca="1" si="21"/>
        <v>0</v>
      </c>
      <c r="H87" s="317">
        <f ca="1">OFFSET(投入係数表!$C$110,0,ROW()-16)</f>
        <v>0.10691629320619357</v>
      </c>
      <c r="I87" s="156">
        <f t="shared" ca="1" si="22"/>
        <v>0</v>
      </c>
      <c r="J87" s="413"/>
      <c r="K87" s="157">
        <v>0</v>
      </c>
      <c r="L87" s="158">
        <f>生産者価格表!DT76</f>
        <v>1</v>
      </c>
      <c r="M87" s="216">
        <f t="shared" si="23"/>
        <v>0</v>
      </c>
      <c r="N87" s="413"/>
      <c r="O87" s="159">
        <v>0</v>
      </c>
      <c r="P87" s="155">
        <f t="shared" ca="1" si="24"/>
        <v>0</v>
      </c>
      <c r="Q87" s="156">
        <f t="shared" ca="1" si="25"/>
        <v>0</v>
      </c>
      <c r="R87" s="160">
        <f>'雇用表(103部門）'!M78</f>
        <v>3.2858876227086942E-2</v>
      </c>
      <c r="S87" s="161">
        <f t="shared" si="26"/>
        <v>0</v>
      </c>
      <c r="T87" s="162">
        <f>'雇用表(103部門）'!N78</f>
        <v>1.2236253162176405E-2</v>
      </c>
      <c r="U87" s="163">
        <f t="shared" si="27"/>
        <v>0</v>
      </c>
      <c r="V87" s="157">
        <f t="shared" ca="1" si="28"/>
        <v>0</v>
      </c>
      <c r="W87" s="417"/>
      <c r="X87" s="417"/>
      <c r="Y87" s="224">
        <f>生産者価格表!DU76</f>
        <v>4.6863566084301922E-2</v>
      </c>
      <c r="Z87" s="157">
        <f t="shared" ca="1" si="29"/>
        <v>512288.21494712029</v>
      </c>
      <c r="AA87" s="164">
        <f>生産者価格表!DT76</f>
        <v>1</v>
      </c>
      <c r="AB87" s="216">
        <f t="shared" ca="1" si="30"/>
        <v>512288.21494712029</v>
      </c>
      <c r="AC87" s="228">
        <f ca="1"/>
        <v>512288.21494712029</v>
      </c>
      <c r="AD87" s="155">
        <f t="shared" ca="1" si="31"/>
        <v>372336.69754717289</v>
      </c>
      <c r="AE87" s="156">
        <f t="shared" ca="1" si="32"/>
        <v>54771.956995363827</v>
      </c>
      <c r="AF87" s="165">
        <f t="shared" ca="1" si="33"/>
        <v>17</v>
      </c>
      <c r="AG87" s="166">
        <f t="shared" ca="1" si="34"/>
        <v>6</v>
      </c>
      <c r="AH87" s="159">
        <f t="shared" ca="1" si="35"/>
        <v>512288.21494712029</v>
      </c>
      <c r="AI87" s="155">
        <f t="shared" ca="1" si="36"/>
        <v>372336.69754717289</v>
      </c>
      <c r="AJ87" s="167">
        <f t="shared" ca="1" si="37"/>
        <v>54771.956995363827</v>
      </c>
      <c r="AK87" s="161">
        <f t="shared" ca="1" si="38"/>
        <v>17</v>
      </c>
      <c r="AL87" s="168">
        <f t="shared" ca="1" si="39"/>
        <v>6</v>
      </c>
      <c r="AM87" s="203" t="s">
        <v>401</v>
      </c>
      <c r="AN87" s="199" t="s">
        <v>551</v>
      </c>
    </row>
    <row r="88" spans="1:40" ht="20.25" customHeight="1">
      <c r="A88" s="203" t="s">
        <v>402</v>
      </c>
      <c r="B88" s="199" t="s">
        <v>552</v>
      </c>
      <c r="C88" s="190">
        <v>0</v>
      </c>
      <c r="D88" s="201">
        <f>生産者価格表!DT77</f>
        <v>1</v>
      </c>
      <c r="E88" s="159">
        <f t="shared" si="20"/>
        <v>0</v>
      </c>
      <c r="F88" s="196">
        <f ca="1">OFFSET(投入係数表!$C$115,0,ROW()-16)</f>
        <v>0.87286687246348316</v>
      </c>
      <c r="G88" s="155">
        <f t="shared" ca="1" si="21"/>
        <v>0</v>
      </c>
      <c r="H88" s="317">
        <f ca="1">OFFSET(投入係数表!$C$110,0,ROW()-16)</f>
        <v>0</v>
      </c>
      <c r="I88" s="156">
        <f t="shared" ca="1" si="22"/>
        <v>0</v>
      </c>
      <c r="J88" s="413"/>
      <c r="K88" s="157">
        <v>0</v>
      </c>
      <c r="L88" s="158">
        <f>生産者価格表!DT77</f>
        <v>1</v>
      </c>
      <c r="M88" s="216">
        <f t="shared" si="23"/>
        <v>0</v>
      </c>
      <c r="N88" s="413"/>
      <c r="O88" s="159">
        <v>0</v>
      </c>
      <c r="P88" s="155">
        <f t="shared" ca="1" si="24"/>
        <v>0</v>
      </c>
      <c r="Q88" s="156">
        <f t="shared" ca="1" si="25"/>
        <v>0</v>
      </c>
      <c r="R88" s="160">
        <f>'雇用表(103部門）'!M79</f>
        <v>0</v>
      </c>
      <c r="S88" s="161">
        <f t="shared" si="26"/>
        <v>0</v>
      </c>
      <c r="T88" s="162">
        <f>'雇用表(103部門）'!N79</f>
        <v>0</v>
      </c>
      <c r="U88" s="163">
        <f t="shared" si="27"/>
        <v>0</v>
      </c>
      <c r="V88" s="157">
        <f t="shared" ca="1" si="28"/>
        <v>0</v>
      </c>
      <c r="W88" s="417"/>
      <c r="X88" s="417"/>
      <c r="Y88" s="224">
        <f>生産者価格表!DU77</f>
        <v>0.19847135025541177</v>
      </c>
      <c r="Z88" s="157">
        <f t="shared" ca="1" si="29"/>
        <v>2169585.9328671084</v>
      </c>
      <c r="AA88" s="164">
        <f>生産者価格表!DT77</f>
        <v>1</v>
      </c>
      <c r="AB88" s="216">
        <f t="shared" ca="1" si="30"/>
        <v>2169585.9328671084</v>
      </c>
      <c r="AC88" s="228">
        <f ca="1"/>
        <v>2169585.9328671084</v>
      </c>
      <c r="AD88" s="155">
        <f t="shared" ca="1" si="31"/>
        <v>1893759.6877624814</v>
      </c>
      <c r="AE88" s="156">
        <f t="shared" ca="1" si="32"/>
        <v>0</v>
      </c>
      <c r="AF88" s="165">
        <f t="shared" ca="1" si="33"/>
        <v>0</v>
      </c>
      <c r="AG88" s="166">
        <f t="shared" ca="1" si="34"/>
        <v>0</v>
      </c>
      <c r="AH88" s="159">
        <f t="shared" ca="1" si="35"/>
        <v>2169585.9328671084</v>
      </c>
      <c r="AI88" s="155">
        <f t="shared" ca="1" si="36"/>
        <v>1893759.6877624814</v>
      </c>
      <c r="AJ88" s="167">
        <f t="shared" ca="1" si="37"/>
        <v>0</v>
      </c>
      <c r="AK88" s="161">
        <f t="shared" ca="1" si="38"/>
        <v>0</v>
      </c>
      <c r="AL88" s="168">
        <f t="shared" ca="1" si="39"/>
        <v>0</v>
      </c>
      <c r="AM88" s="203" t="s">
        <v>402</v>
      </c>
      <c r="AN88" s="199" t="s">
        <v>552</v>
      </c>
    </row>
    <row r="89" spans="1:40" ht="20.25" customHeight="1">
      <c r="A89" s="203" t="s">
        <v>403</v>
      </c>
      <c r="B89" s="199" t="s">
        <v>553</v>
      </c>
      <c r="C89" s="190">
        <v>0</v>
      </c>
      <c r="D89" s="201">
        <f>生産者価格表!DT78</f>
        <v>0.51692501000000002</v>
      </c>
      <c r="E89" s="159">
        <f t="shared" si="20"/>
        <v>0</v>
      </c>
      <c r="F89" s="196">
        <f ca="1">OFFSET(投入係数表!$C$115,0,ROW()-16)</f>
        <v>0.69211083071359714</v>
      </c>
      <c r="G89" s="155">
        <f t="shared" ca="1" si="21"/>
        <v>0</v>
      </c>
      <c r="H89" s="317">
        <f ca="1">OFFSET(投入係数表!$C$110,0,ROW()-16)</f>
        <v>0.17423944274040576</v>
      </c>
      <c r="I89" s="156">
        <f t="shared" ca="1" si="22"/>
        <v>0</v>
      </c>
      <c r="J89" s="413"/>
      <c r="K89" s="157">
        <v>2800.5436726773123</v>
      </c>
      <c r="L89" s="158">
        <f>生産者価格表!DT78</f>
        <v>0.51692501000000002</v>
      </c>
      <c r="M89" s="216">
        <f t="shared" si="23"/>
        <v>1447.6710660041565</v>
      </c>
      <c r="N89" s="413"/>
      <c r="O89" s="159">
        <v>12636.860990406369</v>
      </c>
      <c r="P89" s="155">
        <f t="shared" ca="1" si="24"/>
        <v>8746.1083576824021</v>
      </c>
      <c r="Q89" s="156">
        <f t="shared" ca="1" si="25"/>
        <v>2201.8396169563775</v>
      </c>
      <c r="R89" s="160">
        <f>'雇用表(103部門）'!M80</f>
        <v>0.17404741885094072</v>
      </c>
      <c r="S89" s="161">
        <f t="shared" si="26"/>
        <v>2</v>
      </c>
      <c r="T89" s="162">
        <f>'雇用表(103部門）'!N80</f>
        <v>0.17404741885094072</v>
      </c>
      <c r="U89" s="163">
        <f t="shared" si="27"/>
        <v>2</v>
      </c>
      <c r="V89" s="157">
        <f t="shared" ca="1" si="28"/>
        <v>2201.8396169563775</v>
      </c>
      <c r="W89" s="417"/>
      <c r="X89" s="417"/>
      <c r="Y89" s="224">
        <f>生産者価格表!DU78</f>
        <v>6.6437126935180637E-3</v>
      </c>
      <c r="Z89" s="157">
        <f t="shared" ca="1" si="29"/>
        <v>72625.623715050053</v>
      </c>
      <c r="AA89" s="164">
        <f>生産者価格表!DT78</f>
        <v>0.51692501000000002</v>
      </c>
      <c r="AB89" s="216">
        <f t="shared" ca="1" si="30"/>
        <v>37542.001265158484</v>
      </c>
      <c r="AC89" s="228">
        <f ca="1"/>
        <v>42853.498491063147</v>
      </c>
      <c r="AD89" s="155">
        <f t="shared" ca="1" si="31"/>
        <v>29659.370439633596</v>
      </c>
      <c r="AE89" s="156">
        <f t="shared" ca="1" si="32"/>
        <v>7466.7696965596615</v>
      </c>
      <c r="AF89" s="165">
        <f t="shared" ca="1" si="33"/>
        <v>7</v>
      </c>
      <c r="AG89" s="166">
        <f t="shared" ca="1" si="34"/>
        <v>7</v>
      </c>
      <c r="AH89" s="159">
        <f t="shared" ca="1" si="35"/>
        <v>55490.359481469517</v>
      </c>
      <c r="AI89" s="155">
        <f t="shared" ca="1" si="36"/>
        <v>38405.478797315998</v>
      </c>
      <c r="AJ89" s="167">
        <f t="shared" ca="1" si="37"/>
        <v>9668.609313516039</v>
      </c>
      <c r="AK89" s="161">
        <f t="shared" ca="1" si="38"/>
        <v>9</v>
      </c>
      <c r="AL89" s="168">
        <f t="shared" ca="1" si="39"/>
        <v>9</v>
      </c>
      <c r="AM89" s="203" t="s">
        <v>403</v>
      </c>
      <c r="AN89" s="199" t="s">
        <v>553</v>
      </c>
    </row>
    <row r="90" spans="1:40" ht="20.25" customHeight="1">
      <c r="A90" s="203" t="s">
        <v>404</v>
      </c>
      <c r="B90" s="199" t="s">
        <v>554</v>
      </c>
      <c r="C90" s="190">
        <v>0</v>
      </c>
      <c r="D90" s="201">
        <f>生産者価格表!DT79</f>
        <v>0.67429888000000004</v>
      </c>
      <c r="E90" s="159">
        <f t="shared" si="20"/>
        <v>0</v>
      </c>
      <c r="F90" s="196">
        <f ca="1">OFFSET(投入係数表!$C$115,0,ROW()-16)</f>
        <v>0.6594164789482676</v>
      </c>
      <c r="G90" s="155">
        <f t="shared" ca="1" si="21"/>
        <v>0</v>
      </c>
      <c r="H90" s="317">
        <f ca="1">OFFSET(投入係数表!$C$110,0,ROW()-16)</f>
        <v>0.44063482285165501</v>
      </c>
      <c r="I90" s="156">
        <f t="shared" ca="1" si="22"/>
        <v>0</v>
      </c>
      <c r="J90" s="413"/>
      <c r="K90" s="157">
        <v>775608.79765198613</v>
      </c>
      <c r="L90" s="158">
        <f>生産者価格表!DT79</f>
        <v>0.67429888000000004</v>
      </c>
      <c r="M90" s="216">
        <f t="shared" si="23"/>
        <v>522992.1435748809</v>
      </c>
      <c r="N90" s="413"/>
      <c r="O90" s="159">
        <v>625298.51936076384</v>
      </c>
      <c r="P90" s="155">
        <f t="shared" ca="1" si="24"/>
        <v>412332.14792844001</v>
      </c>
      <c r="Q90" s="156">
        <f t="shared" ca="1" si="25"/>
        <v>275528.30230793235</v>
      </c>
      <c r="R90" s="160">
        <f>'雇用表(103部門）'!M81</f>
        <v>0.1636886426888689</v>
      </c>
      <c r="S90" s="161">
        <f t="shared" si="26"/>
        <v>102</v>
      </c>
      <c r="T90" s="162">
        <f>'雇用表(103部門）'!N81</f>
        <v>0.16223883945682258</v>
      </c>
      <c r="U90" s="163">
        <f t="shared" si="27"/>
        <v>101</v>
      </c>
      <c r="V90" s="157">
        <f t="shared" ca="1" si="28"/>
        <v>275528.30230793235</v>
      </c>
      <c r="W90" s="417"/>
      <c r="X90" s="417"/>
      <c r="Y90" s="224">
        <f>生産者価格表!DU79</f>
        <v>1.0192694370651172E-2</v>
      </c>
      <c r="Z90" s="157">
        <f t="shared" ca="1" si="29"/>
        <v>111421.2519646803</v>
      </c>
      <c r="AA90" s="164">
        <f>生産者価格表!DT79</f>
        <v>0.67429888000000004</v>
      </c>
      <c r="AB90" s="216">
        <f t="shared" ca="1" si="30"/>
        <v>75131.225407981736</v>
      </c>
      <c r="AC90" s="228">
        <f ca="1"/>
        <v>115241.0333173923</v>
      </c>
      <c r="AD90" s="155">
        <f t="shared" ca="1" si="31"/>
        <v>75991.836420514825</v>
      </c>
      <c r="AE90" s="156">
        <f t="shared" ca="1" si="32"/>
        <v>50779.212301050829</v>
      </c>
      <c r="AF90" s="165">
        <f t="shared" ca="1" si="33"/>
        <v>19</v>
      </c>
      <c r="AG90" s="166">
        <f t="shared" ca="1" si="34"/>
        <v>19</v>
      </c>
      <c r="AH90" s="159">
        <f t="shared" ca="1" si="35"/>
        <v>740539.55267815618</v>
      </c>
      <c r="AI90" s="155">
        <f t="shared" ca="1" si="36"/>
        <v>488323.98434895487</v>
      </c>
      <c r="AJ90" s="167">
        <f t="shared" ca="1" si="37"/>
        <v>326307.51460898318</v>
      </c>
      <c r="AK90" s="161">
        <f t="shared" ca="1" si="38"/>
        <v>121</v>
      </c>
      <c r="AL90" s="168">
        <f t="shared" ca="1" si="39"/>
        <v>120</v>
      </c>
      <c r="AM90" s="203" t="s">
        <v>404</v>
      </c>
      <c r="AN90" s="199" t="s">
        <v>554</v>
      </c>
    </row>
    <row r="91" spans="1:40" ht="20.25" customHeight="1">
      <c r="A91" s="203" t="s">
        <v>405</v>
      </c>
      <c r="B91" s="199" t="s">
        <v>555</v>
      </c>
      <c r="C91" s="190">
        <v>0</v>
      </c>
      <c r="D91" s="201">
        <f>生産者価格表!DT80</f>
        <v>1</v>
      </c>
      <c r="E91" s="159">
        <f t="shared" si="20"/>
        <v>0</v>
      </c>
      <c r="F91" s="196">
        <f ca="1">OFFSET(投入係数表!$C$115,0,ROW()-16)</f>
        <v>0</v>
      </c>
      <c r="G91" s="155">
        <f t="shared" ca="1" si="21"/>
        <v>0</v>
      </c>
      <c r="H91" s="317">
        <f ca="1">OFFSET(投入係数表!$C$110,0,ROW()-16)</f>
        <v>0</v>
      </c>
      <c r="I91" s="156">
        <f t="shared" ca="1" si="22"/>
        <v>0</v>
      </c>
      <c r="J91" s="413"/>
      <c r="K91" s="157">
        <v>534055.40673158504</v>
      </c>
      <c r="L91" s="158">
        <f>生産者価格表!DT80</f>
        <v>1</v>
      </c>
      <c r="M91" s="216">
        <f t="shared" si="23"/>
        <v>534055.40673158504</v>
      </c>
      <c r="N91" s="413"/>
      <c r="O91" s="159">
        <v>881994.67047757783</v>
      </c>
      <c r="P91" s="155">
        <f t="shared" ca="1" si="24"/>
        <v>0</v>
      </c>
      <c r="Q91" s="156">
        <f t="shared" ca="1" si="25"/>
        <v>0</v>
      </c>
      <c r="R91" s="160">
        <f>'雇用表(103部門）'!M82</f>
        <v>0</v>
      </c>
      <c r="S91" s="161">
        <f t="shared" si="26"/>
        <v>0</v>
      </c>
      <c r="T91" s="162">
        <f>'雇用表(103部門）'!N82</f>
        <v>0</v>
      </c>
      <c r="U91" s="163">
        <f t="shared" si="27"/>
        <v>0</v>
      </c>
      <c r="V91" s="157">
        <f t="shared" ca="1" si="28"/>
        <v>0</v>
      </c>
      <c r="W91" s="417"/>
      <c r="X91" s="417"/>
      <c r="Y91" s="224">
        <f>生産者価格表!DU80</f>
        <v>0</v>
      </c>
      <c r="Z91" s="157">
        <f t="shared" ca="1" si="29"/>
        <v>0</v>
      </c>
      <c r="AA91" s="164">
        <f>生産者価格表!DT80</f>
        <v>1</v>
      </c>
      <c r="AB91" s="216">
        <f t="shared" ca="1" si="30"/>
        <v>0</v>
      </c>
      <c r="AC91" s="228">
        <f ca="1"/>
        <v>86063.49316072221</v>
      </c>
      <c r="AD91" s="155">
        <f t="shared" ca="1" si="31"/>
        <v>0</v>
      </c>
      <c r="AE91" s="156">
        <f t="shared" ca="1" si="32"/>
        <v>0</v>
      </c>
      <c r="AF91" s="165">
        <f t="shared" ca="1" si="33"/>
        <v>0</v>
      </c>
      <c r="AG91" s="166">
        <f t="shared" ca="1" si="34"/>
        <v>0</v>
      </c>
      <c r="AH91" s="159">
        <f t="shared" ca="1" si="35"/>
        <v>968058.16363830003</v>
      </c>
      <c r="AI91" s="155">
        <f t="shared" ca="1" si="36"/>
        <v>0</v>
      </c>
      <c r="AJ91" s="167">
        <f t="shared" ca="1" si="37"/>
        <v>0</v>
      </c>
      <c r="AK91" s="161">
        <f t="shared" ca="1" si="38"/>
        <v>0</v>
      </c>
      <c r="AL91" s="168">
        <f t="shared" ca="1" si="39"/>
        <v>0</v>
      </c>
      <c r="AM91" s="203" t="s">
        <v>405</v>
      </c>
      <c r="AN91" s="199" t="s">
        <v>555</v>
      </c>
    </row>
    <row r="92" spans="1:40" ht="20.25" customHeight="1">
      <c r="A92" s="203" t="s">
        <v>406</v>
      </c>
      <c r="B92" s="199" t="s">
        <v>556</v>
      </c>
      <c r="C92" s="190">
        <v>0</v>
      </c>
      <c r="D92" s="201">
        <f>生産者価格表!DT81</f>
        <v>0.15495877000000002</v>
      </c>
      <c r="E92" s="159">
        <f t="shared" si="20"/>
        <v>0</v>
      </c>
      <c r="F92" s="196">
        <f ca="1">OFFSET(投入係数表!$C$115,0,ROW()-16)</f>
        <v>0.42317403038754475</v>
      </c>
      <c r="G92" s="155">
        <f t="shared" ca="1" si="21"/>
        <v>0</v>
      </c>
      <c r="H92" s="317">
        <f ca="1">OFFSET(投入係数表!$C$110,0,ROW()-16)</f>
        <v>0.14418372626191969</v>
      </c>
      <c r="I92" s="156">
        <f t="shared" ca="1" si="22"/>
        <v>0</v>
      </c>
      <c r="J92" s="413"/>
      <c r="K92" s="157">
        <v>24092.947233003255</v>
      </c>
      <c r="L92" s="158">
        <f>生産者価格表!DT81</f>
        <v>0.15495877000000002</v>
      </c>
      <c r="M92" s="216">
        <f t="shared" si="23"/>
        <v>3733.4134689010884</v>
      </c>
      <c r="N92" s="413"/>
      <c r="O92" s="159">
        <v>7735.7000908195396</v>
      </c>
      <c r="P92" s="155">
        <f t="shared" ca="1" si="24"/>
        <v>3273.5473853014005</v>
      </c>
      <c r="Q92" s="156">
        <f t="shared" ca="1" si="25"/>
        <v>1115.3620643390318</v>
      </c>
      <c r="R92" s="160">
        <f>'雇用表(103部門）'!M83</f>
        <v>6.7547891455041628E-2</v>
      </c>
      <c r="S92" s="161">
        <f t="shared" si="26"/>
        <v>1</v>
      </c>
      <c r="T92" s="162">
        <f>'雇用表(103部門）'!N83</f>
        <v>6.7547891455041628E-2</v>
      </c>
      <c r="U92" s="163">
        <f t="shared" si="27"/>
        <v>1</v>
      </c>
      <c r="V92" s="157">
        <f t="shared" ca="1" si="28"/>
        <v>1115.3620643390318</v>
      </c>
      <c r="W92" s="417"/>
      <c r="X92" s="417"/>
      <c r="Y92" s="224">
        <f>生産者価格表!DU81</f>
        <v>4.8676808398881427E-4</v>
      </c>
      <c r="Z92" s="157">
        <f t="shared" ca="1" si="29"/>
        <v>5321.0964012273616</v>
      </c>
      <c r="AA92" s="164">
        <f>生産者価格表!DT81</f>
        <v>0.15495877000000002</v>
      </c>
      <c r="AB92" s="216">
        <f t="shared" ca="1" si="30"/>
        <v>824.55055338561863</v>
      </c>
      <c r="AC92" s="228">
        <f ca="1"/>
        <v>1478.8019820240265</v>
      </c>
      <c r="AD92" s="155">
        <f t="shared" ca="1" si="31"/>
        <v>625.79059487819677</v>
      </c>
      <c r="AE92" s="156">
        <f t="shared" ca="1" si="32"/>
        <v>213.21918017173653</v>
      </c>
      <c r="AF92" s="165">
        <f t="shared" ca="1" si="33"/>
        <v>0</v>
      </c>
      <c r="AG92" s="166">
        <f t="shared" ca="1" si="34"/>
        <v>0</v>
      </c>
      <c r="AH92" s="159">
        <f t="shared" ca="1" si="35"/>
        <v>9214.5020728435666</v>
      </c>
      <c r="AI92" s="155">
        <f t="shared" ca="1" si="36"/>
        <v>3899.3379801795973</v>
      </c>
      <c r="AJ92" s="167">
        <f t="shared" ca="1" si="37"/>
        <v>1328.5812445107683</v>
      </c>
      <c r="AK92" s="161">
        <f t="shared" ca="1" si="38"/>
        <v>1</v>
      </c>
      <c r="AL92" s="168">
        <f t="shared" ca="1" si="39"/>
        <v>1</v>
      </c>
      <c r="AM92" s="203" t="s">
        <v>406</v>
      </c>
      <c r="AN92" s="199" t="s">
        <v>556</v>
      </c>
    </row>
    <row r="93" spans="1:40" ht="20.25" customHeight="1">
      <c r="A93" s="203" t="s">
        <v>407</v>
      </c>
      <c r="B93" s="199" t="s">
        <v>557</v>
      </c>
      <c r="C93" s="190">
        <v>0</v>
      </c>
      <c r="D93" s="201">
        <f>生産者価格表!DT82</f>
        <v>0.15566588999999997</v>
      </c>
      <c r="E93" s="159">
        <f t="shared" si="20"/>
        <v>0</v>
      </c>
      <c r="F93" s="196">
        <f ca="1">OFFSET(投入係数表!$C$115,0,ROW()-16)</f>
        <v>0.20377397661125873</v>
      </c>
      <c r="G93" s="155">
        <f t="shared" ca="1" si="21"/>
        <v>0</v>
      </c>
      <c r="H93" s="317">
        <f ca="1">OFFSET(投入係数表!$C$110,0,ROW()-16)</f>
        <v>6.6135039080645594E-2</v>
      </c>
      <c r="I93" s="156">
        <f t="shared" ca="1" si="22"/>
        <v>0</v>
      </c>
      <c r="J93" s="413"/>
      <c r="K93" s="157">
        <v>836.61810981246288</v>
      </c>
      <c r="L93" s="158">
        <f>生産者価格表!DT82</f>
        <v>0.15566588999999997</v>
      </c>
      <c r="M93" s="216">
        <f t="shared" si="23"/>
        <v>130.23290265407473</v>
      </c>
      <c r="N93" s="413"/>
      <c r="O93" s="159">
        <v>3719.9584940203868</v>
      </c>
      <c r="P93" s="155">
        <f t="shared" ca="1" si="24"/>
        <v>758.03073515536357</v>
      </c>
      <c r="Q93" s="156">
        <f t="shared" ca="1" si="25"/>
        <v>246.01960038041781</v>
      </c>
      <c r="R93" s="160">
        <f>'雇用表(103部門）'!M84</f>
        <v>1.5490175934569498E-2</v>
      </c>
      <c r="S93" s="161">
        <f t="shared" si="26"/>
        <v>0</v>
      </c>
      <c r="T93" s="162">
        <f>'雇用表(103部門）'!N84</f>
        <v>1.5490175934569498E-2</v>
      </c>
      <c r="U93" s="163">
        <f t="shared" si="27"/>
        <v>0</v>
      </c>
      <c r="V93" s="157">
        <f t="shared" ca="1" si="28"/>
        <v>246.01960038041781</v>
      </c>
      <c r="W93" s="417"/>
      <c r="X93" s="417"/>
      <c r="Y93" s="224">
        <f>生産者価格表!DU82</f>
        <v>5.4131663557096315E-3</v>
      </c>
      <c r="Z93" s="157">
        <f t="shared" ca="1" si="29"/>
        <v>59173.928944925348</v>
      </c>
      <c r="AA93" s="164">
        <f>生産者価格表!DT82</f>
        <v>0.15566588999999997</v>
      </c>
      <c r="AB93" s="216">
        <f t="shared" ca="1" si="30"/>
        <v>9211.3623140085638</v>
      </c>
      <c r="AC93" s="228">
        <f ca="1"/>
        <v>10458.000932178345</v>
      </c>
      <c r="AD93" s="155">
        <f t="shared" ca="1" si="31"/>
        <v>2131.0684373542322</v>
      </c>
      <c r="AE93" s="156">
        <f t="shared" ca="1" si="32"/>
        <v>691.64030035504288</v>
      </c>
      <c r="AF93" s="165">
        <f t="shared" ca="1" si="33"/>
        <v>0</v>
      </c>
      <c r="AG93" s="166">
        <f t="shared" ca="1" si="34"/>
        <v>0</v>
      </c>
      <c r="AH93" s="159">
        <f t="shared" ca="1" si="35"/>
        <v>14177.959426198733</v>
      </c>
      <c r="AI93" s="155">
        <f t="shared" ca="1" si="36"/>
        <v>2889.0991725095955</v>
      </c>
      <c r="AJ93" s="167">
        <f t="shared" ca="1" si="37"/>
        <v>937.65990073546072</v>
      </c>
      <c r="AK93" s="161">
        <f t="shared" ca="1" si="38"/>
        <v>0</v>
      </c>
      <c r="AL93" s="168">
        <f t="shared" ca="1" si="39"/>
        <v>0</v>
      </c>
      <c r="AM93" s="203" t="s">
        <v>407</v>
      </c>
      <c r="AN93" s="199" t="s">
        <v>557</v>
      </c>
    </row>
    <row r="94" spans="1:40" ht="20.25" customHeight="1">
      <c r="A94" s="203" t="s">
        <v>408</v>
      </c>
      <c r="B94" s="199" t="s">
        <v>558</v>
      </c>
      <c r="C94" s="190">
        <v>0</v>
      </c>
      <c r="D94" s="201">
        <f>生産者価格表!DT83</f>
        <v>0.52591469000000002</v>
      </c>
      <c r="E94" s="159">
        <f t="shared" si="20"/>
        <v>0</v>
      </c>
      <c r="F94" s="196">
        <f ca="1">OFFSET(投入係数表!$C$115,0,ROW()-16)</f>
        <v>0.61544307371782137</v>
      </c>
      <c r="G94" s="155">
        <f t="shared" ca="1" si="21"/>
        <v>0</v>
      </c>
      <c r="H94" s="317">
        <f ca="1">OFFSET(投入係数表!$C$110,0,ROW()-16)</f>
        <v>0.24339078460988114</v>
      </c>
      <c r="I94" s="156">
        <f t="shared" ca="1" si="22"/>
        <v>0</v>
      </c>
      <c r="J94" s="413"/>
      <c r="K94" s="157">
        <v>64914.711670265031</v>
      </c>
      <c r="L94" s="158">
        <f>生産者価格表!DT83</f>
        <v>0.52591469000000002</v>
      </c>
      <c r="M94" s="216">
        <f t="shared" si="23"/>
        <v>34139.600464506817</v>
      </c>
      <c r="N94" s="413"/>
      <c r="O94" s="159">
        <v>38551.913784000346</v>
      </c>
      <c r="P94" s="155">
        <f t="shared" ca="1" si="24"/>
        <v>23726.508316929619</v>
      </c>
      <c r="Q94" s="156">
        <f t="shared" ca="1" si="25"/>
        <v>9383.1805441003362</v>
      </c>
      <c r="R94" s="160">
        <f>'雇用表(103部門）'!M85</f>
        <v>0.11448023901320932</v>
      </c>
      <c r="S94" s="161">
        <f t="shared" si="26"/>
        <v>4</v>
      </c>
      <c r="T94" s="162">
        <f>'雇用表(103部門）'!N85</f>
        <v>0.11323813877075135</v>
      </c>
      <c r="U94" s="163">
        <f t="shared" si="27"/>
        <v>4</v>
      </c>
      <c r="V94" s="157">
        <f t="shared" ca="1" si="28"/>
        <v>9383.1805441003362</v>
      </c>
      <c r="W94" s="417"/>
      <c r="X94" s="417"/>
      <c r="Y94" s="224">
        <f>生産者価格表!DU83</f>
        <v>2.8961763962658259E-4</v>
      </c>
      <c r="Z94" s="157">
        <f t="shared" ca="1" si="29"/>
        <v>3165.9499269561497</v>
      </c>
      <c r="AA94" s="164">
        <f>生産者価格表!DT83</f>
        <v>0.52591469000000002</v>
      </c>
      <c r="AB94" s="216">
        <f t="shared" ca="1" si="30"/>
        <v>1665.0195743906661</v>
      </c>
      <c r="AC94" s="228">
        <f ca="1"/>
        <v>2687.6205255984983</v>
      </c>
      <c r="AD94" s="155">
        <f t="shared" ca="1" si="31"/>
        <v>1654.0774372614464</v>
      </c>
      <c r="AE94" s="156">
        <f t="shared" ca="1" si="32"/>
        <v>654.14206845903959</v>
      </c>
      <c r="AF94" s="165">
        <f t="shared" ca="1" si="33"/>
        <v>0</v>
      </c>
      <c r="AG94" s="166">
        <f t="shared" ca="1" si="34"/>
        <v>0</v>
      </c>
      <c r="AH94" s="159">
        <f t="shared" ca="1" si="35"/>
        <v>41239.534309598843</v>
      </c>
      <c r="AI94" s="155">
        <f t="shared" ca="1" si="36"/>
        <v>25380.585754191066</v>
      </c>
      <c r="AJ94" s="167">
        <f t="shared" ca="1" si="37"/>
        <v>10037.322612559376</v>
      </c>
      <c r="AK94" s="161">
        <f t="shared" ca="1" si="38"/>
        <v>4</v>
      </c>
      <c r="AL94" s="168">
        <f t="shared" ca="1" si="39"/>
        <v>4</v>
      </c>
      <c r="AM94" s="203" t="s">
        <v>408</v>
      </c>
      <c r="AN94" s="199" t="s">
        <v>558</v>
      </c>
    </row>
    <row r="95" spans="1:40" ht="20.25" customHeight="1">
      <c r="A95" s="203" t="s">
        <v>409</v>
      </c>
      <c r="B95" s="199" t="s">
        <v>559</v>
      </c>
      <c r="C95" s="190">
        <v>0</v>
      </c>
      <c r="D95" s="201">
        <f>生産者価格表!DT84</f>
        <v>6.5619980000000022E-2</v>
      </c>
      <c r="E95" s="159">
        <f t="shared" si="20"/>
        <v>0</v>
      </c>
      <c r="F95" s="196">
        <f ca="1">OFFSET(投入係数表!$C$115,0,ROW()-16)</f>
        <v>0.59412223217148452</v>
      </c>
      <c r="G95" s="155">
        <f t="shared" ca="1" si="21"/>
        <v>0</v>
      </c>
      <c r="H95" s="317">
        <f ca="1">OFFSET(投入係数表!$C$110,0,ROW()-16)</f>
        <v>0.17274080096331981</v>
      </c>
      <c r="I95" s="156">
        <f t="shared" ca="1" si="22"/>
        <v>0</v>
      </c>
      <c r="J95" s="413"/>
      <c r="K95" s="157">
        <v>276300.22074954736</v>
      </c>
      <c r="L95" s="158">
        <f>生産者価格表!DT84</f>
        <v>6.5619980000000022E-2</v>
      </c>
      <c r="M95" s="216">
        <f t="shared" si="23"/>
        <v>18130.81495958089</v>
      </c>
      <c r="N95" s="413"/>
      <c r="O95" s="159">
        <v>20101.877003127458</v>
      </c>
      <c r="P95" s="155">
        <f t="shared" ca="1" si="24"/>
        <v>11942.972035934717</v>
      </c>
      <c r="Q95" s="156">
        <f t="shared" ca="1" si="25"/>
        <v>3472.4143343863761</v>
      </c>
      <c r="R95" s="160">
        <f>'雇用表(103部門）'!M86</f>
        <v>0.1263072249299747</v>
      </c>
      <c r="S95" s="161">
        <f t="shared" si="26"/>
        <v>3</v>
      </c>
      <c r="T95" s="162">
        <f>'雇用表(103部門）'!N86</f>
        <v>0.1263072249299747</v>
      </c>
      <c r="U95" s="163">
        <f t="shared" si="27"/>
        <v>3</v>
      </c>
      <c r="V95" s="157">
        <f t="shared" ca="1" si="28"/>
        <v>3472.4143343863761</v>
      </c>
      <c r="W95" s="417"/>
      <c r="X95" s="417"/>
      <c r="Y95" s="224">
        <f>生産者価格表!DU84</f>
        <v>4.5923349894233067E-4</v>
      </c>
      <c r="Z95" s="157">
        <f t="shared" ca="1" si="29"/>
        <v>5020.1025887334854</v>
      </c>
      <c r="AA95" s="164">
        <f>生産者価格表!DT84</f>
        <v>6.5619980000000022E-2</v>
      </c>
      <c r="AB95" s="216">
        <f t="shared" ca="1" si="30"/>
        <v>329.41903147063965</v>
      </c>
      <c r="AC95" s="228">
        <f ca="1"/>
        <v>785.50012208701276</v>
      </c>
      <c r="AD95" s="155">
        <f t="shared" ca="1" si="31"/>
        <v>466.68308590530961</v>
      </c>
      <c r="AE95" s="156">
        <f t="shared" ca="1" si="32"/>
        <v>135.68792024609607</v>
      </c>
      <c r="AF95" s="165">
        <f t="shared" ca="1" si="33"/>
        <v>0</v>
      </c>
      <c r="AG95" s="166">
        <f t="shared" ca="1" si="34"/>
        <v>0</v>
      </c>
      <c r="AH95" s="159">
        <f t="shared" ca="1" si="35"/>
        <v>20887.377125214472</v>
      </c>
      <c r="AI95" s="155">
        <f t="shared" ca="1" si="36"/>
        <v>12409.655121840027</v>
      </c>
      <c r="AJ95" s="167">
        <f t="shared" ca="1" si="37"/>
        <v>3608.1022546324721</v>
      </c>
      <c r="AK95" s="161">
        <f t="shared" ca="1" si="38"/>
        <v>3</v>
      </c>
      <c r="AL95" s="168">
        <f t="shared" ca="1" si="39"/>
        <v>3</v>
      </c>
      <c r="AM95" s="203" t="s">
        <v>409</v>
      </c>
      <c r="AN95" s="199" t="s">
        <v>559</v>
      </c>
    </row>
    <row r="96" spans="1:40" ht="20.25" customHeight="1">
      <c r="A96" s="203" t="s">
        <v>410</v>
      </c>
      <c r="B96" s="199" t="s">
        <v>560</v>
      </c>
      <c r="C96" s="190">
        <v>0</v>
      </c>
      <c r="D96" s="201">
        <f>生産者価格表!DT85</f>
        <v>0.74927632</v>
      </c>
      <c r="E96" s="159">
        <f t="shared" si="20"/>
        <v>0</v>
      </c>
      <c r="F96" s="196">
        <f ca="1">OFFSET(投入係数表!$C$115,0,ROW()-16)</f>
        <v>0.58778431046500645</v>
      </c>
      <c r="G96" s="155">
        <f t="shared" ca="1" si="21"/>
        <v>0</v>
      </c>
      <c r="H96" s="317">
        <f ca="1">OFFSET(投入係数表!$C$110,0,ROW()-16)</f>
        <v>0.17909768932212389</v>
      </c>
      <c r="I96" s="156">
        <f t="shared" ca="1" si="22"/>
        <v>0</v>
      </c>
      <c r="J96" s="413"/>
      <c r="K96" s="157">
        <v>2423.5928576629399</v>
      </c>
      <c r="L96" s="158">
        <f>生産者価格表!DT85</f>
        <v>0.74927632</v>
      </c>
      <c r="M96" s="216">
        <f t="shared" si="23"/>
        <v>1815.9407375679714</v>
      </c>
      <c r="N96" s="413"/>
      <c r="O96" s="159">
        <v>120192.77675054257</v>
      </c>
      <c r="P96" s="155">
        <f t="shared" ca="1" si="24"/>
        <v>70647.428405192128</v>
      </c>
      <c r="Q96" s="156">
        <f t="shared" ca="1" si="25"/>
        <v>21526.248589232069</v>
      </c>
      <c r="R96" s="160">
        <f>'雇用表(103部門）'!M87</f>
        <v>4.2183088738532597E-2</v>
      </c>
      <c r="S96" s="161">
        <f t="shared" si="26"/>
        <v>5</v>
      </c>
      <c r="T96" s="162">
        <f>'雇用表(103部門）'!N87</f>
        <v>3.6971888257965164E-2</v>
      </c>
      <c r="U96" s="163">
        <f t="shared" si="27"/>
        <v>4</v>
      </c>
      <c r="V96" s="157">
        <f t="shared" ca="1" si="28"/>
        <v>21526.248589232069</v>
      </c>
      <c r="W96" s="417"/>
      <c r="X96" s="417"/>
      <c r="Y96" s="224">
        <f>生産者価格表!DU85</f>
        <v>7.8454704791871121E-3</v>
      </c>
      <c r="Z96" s="157">
        <f t="shared" ca="1" si="29"/>
        <v>85762.616954355122</v>
      </c>
      <c r="AA96" s="164">
        <f>生産者価格表!DT85</f>
        <v>0.74927632</v>
      </c>
      <c r="AB96" s="216">
        <f t="shared" ca="1" si="30"/>
        <v>64259.898025128816</v>
      </c>
      <c r="AC96" s="228">
        <f ca="1"/>
        <v>81482.260878510802</v>
      </c>
      <c r="AD96" s="155">
        <f t="shared" ca="1" si="31"/>
        <v>47893.994525605245</v>
      </c>
      <c r="AE96" s="156">
        <f t="shared" ca="1" si="32"/>
        <v>14593.284644083777</v>
      </c>
      <c r="AF96" s="165">
        <f t="shared" ca="1" si="33"/>
        <v>3</v>
      </c>
      <c r="AG96" s="166">
        <f t="shared" ca="1" si="34"/>
        <v>3</v>
      </c>
      <c r="AH96" s="159">
        <f t="shared" ca="1" si="35"/>
        <v>201675.03762905337</v>
      </c>
      <c r="AI96" s="155">
        <f t="shared" ca="1" si="36"/>
        <v>118541.42293079737</v>
      </c>
      <c r="AJ96" s="167">
        <f t="shared" ca="1" si="37"/>
        <v>36119.533233315844</v>
      </c>
      <c r="AK96" s="161">
        <f t="shared" ca="1" si="38"/>
        <v>8</v>
      </c>
      <c r="AL96" s="168">
        <f t="shared" ca="1" si="39"/>
        <v>7</v>
      </c>
      <c r="AM96" s="203" t="s">
        <v>410</v>
      </c>
      <c r="AN96" s="199" t="s">
        <v>560</v>
      </c>
    </row>
    <row r="97" spans="1:40" ht="20.25" customHeight="1">
      <c r="A97" s="203" t="s">
        <v>411</v>
      </c>
      <c r="B97" s="199" t="s">
        <v>561</v>
      </c>
      <c r="C97" s="190">
        <v>0</v>
      </c>
      <c r="D97" s="201">
        <f>生産者価格表!DT86</f>
        <v>0.87582746</v>
      </c>
      <c r="E97" s="159">
        <f t="shared" si="20"/>
        <v>0</v>
      </c>
      <c r="F97" s="196">
        <f ca="1">OFFSET(投入係数表!$C$115,0,ROW()-16)</f>
        <v>0.79524453147472851</v>
      </c>
      <c r="G97" s="155">
        <f t="shared" ca="1" si="21"/>
        <v>0</v>
      </c>
      <c r="H97" s="317">
        <f ca="1">OFFSET(投入係数表!$C$110,0,ROW()-16)</f>
        <v>0.65804772480098506</v>
      </c>
      <c r="I97" s="156">
        <f t="shared" ca="1" si="22"/>
        <v>0</v>
      </c>
      <c r="J97" s="413"/>
      <c r="K97" s="157">
        <v>6685.8548945182411</v>
      </c>
      <c r="L97" s="158">
        <f>生産者価格表!DT86</f>
        <v>0.87582746</v>
      </c>
      <c r="M97" s="216">
        <f t="shared" si="23"/>
        <v>5855.6553101944792</v>
      </c>
      <c r="N97" s="413"/>
      <c r="O97" s="159">
        <v>29705.733627365709</v>
      </c>
      <c r="P97" s="155">
        <f t="shared" ca="1" si="24"/>
        <v>23623.32222060753</v>
      </c>
      <c r="Q97" s="156">
        <f t="shared" ca="1" si="25"/>
        <v>19547.79042703212</v>
      </c>
      <c r="R97" s="160">
        <f>'雇用表(103部門）'!M88</f>
        <v>0.14159295197631602</v>
      </c>
      <c r="S97" s="161">
        <f t="shared" si="26"/>
        <v>4</v>
      </c>
      <c r="T97" s="162">
        <f>'雇用表(103部門）'!N88</f>
        <v>0.14159295197631602</v>
      </c>
      <c r="U97" s="163">
        <f t="shared" si="27"/>
        <v>4</v>
      </c>
      <c r="V97" s="157">
        <f t="shared" ca="1" si="28"/>
        <v>19547.79042703212</v>
      </c>
      <c r="W97" s="417"/>
      <c r="X97" s="417"/>
      <c r="Y97" s="224">
        <f>生産者価格表!DU86</f>
        <v>6.2000474182013522E-4</v>
      </c>
      <c r="Z97" s="157">
        <f t="shared" ca="1" si="29"/>
        <v>6777.5704877948265</v>
      </c>
      <c r="AA97" s="164">
        <f>生産者価格表!DT86</f>
        <v>0.87582746</v>
      </c>
      <c r="AB97" s="216">
        <f t="shared" ca="1" si="30"/>
        <v>5935.9823452963037</v>
      </c>
      <c r="AC97" s="228">
        <f ca="1"/>
        <v>30254.70949409387</v>
      </c>
      <c r="AD97" s="155">
        <f t="shared" ca="1" si="31"/>
        <v>24059.892276534702</v>
      </c>
      <c r="AE97" s="156">
        <f t="shared" ca="1" si="32"/>
        <v>19909.042747103231</v>
      </c>
      <c r="AF97" s="165">
        <f t="shared" ca="1" si="33"/>
        <v>4</v>
      </c>
      <c r="AG97" s="166">
        <f t="shared" ca="1" si="34"/>
        <v>4</v>
      </c>
      <c r="AH97" s="159">
        <f t="shared" ca="1" si="35"/>
        <v>59960.443121459582</v>
      </c>
      <c r="AI97" s="155">
        <f t="shared" ca="1" si="36"/>
        <v>47683.214497142231</v>
      </c>
      <c r="AJ97" s="167">
        <f t="shared" ca="1" si="37"/>
        <v>39456.833174135347</v>
      </c>
      <c r="AK97" s="161">
        <f t="shared" ca="1" si="38"/>
        <v>8</v>
      </c>
      <c r="AL97" s="168">
        <f t="shared" ca="1" si="39"/>
        <v>8</v>
      </c>
      <c r="AM97" s="203" t="s">
        <v>411</v>
      </c>
      <c r="AN97" s="199" t="s">
        <v>561</v>
      </c>
    </row>
    <row r="98" spans="1:40" ht="20.25" customHeight="1">
      <c r="A98" s="203" t="s">
        <v>412</v>
      </c>
      <c r="B98" s="199" t="s">
        <v>562</v>
      </c>
      <c r="C98" s="190">
        <v>0</v>
      </c>
      <c r="D98" s="201">
        <f>生産者価格表!DT87</f>
        <v>0.93912516000000001</v>
      </c>
      <c r="E98" s="159">
        <f t="shared" si="20"/>
        <v>0</v>
      </c>
      <c r="F98" s="196">
        <f ca="1">OFFSET(投入係数表!$C$115,0,ROW()-16)</f>
        <v>0.53296487867095721</v>
      </c>
      <c r="G98" s="155">
        <f t="shared" ca="1" si="21"/>
        <v>0</v>
      </c>
      <c r="H98" s="317">
        <f ca="1">OFFSET(投入係数表!$C$110,0,ROW()-16)</f>
        <v>0.1071231921703467</v>
      </c>
      <c r="I98" s="156">
        <f t="shared" ca="1" si="22"/>
        <v>0</v>
      </c>
      <c r="J98" s="413"/>
      <c r="K98" s="157">
        <v>99278.682364412263</v>
      </c>
      <c r="L98" s="158">
        <f>生産者価格表!DT87</f>
        <v>0.93912516000000001</v>
      </c>
      <c r="M98" s="216">
        <f t="shared" si="23"/>
        <v>93235.108460067844</v>
      </c>
      <c r="N98" s="413"/>
      <c r="O98" s="159">
        <v>245353.85645233397</v>
      </c>
      <c r="P98" s="155">
        <f t="shared" ca="1" si="24"/>
        <v>130764.98833556962</v>
      </c>
      <c r="Q98" s="156">
        <f t="shared" ca="1" si="25"/>
        <v>26283.088314479031</v>
      </c>
      <c r="R98" s="160">
        <f>'雇用表(103部門）'!M89</f>
        <v>1.0065448158327564E-2</v>
      </c>
      <c r="S98" s="161">
        <f t="shared" si="26"/>
        <v>2</v>
      </c>
      <c r="T98" s="162">
        <f>'雇用表(103部門）'!N89</f>
        <v>1.0013160115946643E-2</v>
      </c>
      <c r="U98" s="163">
        <f t="shared" si="27"/>
        <v>2</v>
      </c>
      <c r="V98" s="157">
        <f t="shared" ca="1" si="28"/>
        <v>26283.088314479031</v>
      </c>
      <c r="W98" s="417"/>
      <c r="X98" s="417"/>
      <c r="Y98" s="224">
        <f>生産者価格表!DU87</f>
        <v>2.465075367902984E-2</v>
      </c>
      <c r="Z98" s="157">
        <f t="shared" ca="1" si="29"/>
        <v>269469.26268083352</v>
      </c>
      <c r="AA98" s="164">
        <f>生産者価格表!DT87</f>
        <v>0.93912516000000001</v>
      </c>
      <c r="AB98" s="216">
        <f t="shared" ca="1" si="30"/>
        <v>253065.36443021981</v>
      </c>
      <c r="AC98" s="228">
        <f ca="1"/>
        <v>361915.78030870971</v>
      </c>
      <c r="AD98" s="155">
        <f t="shared" ca="1" si="31"/>
        <v>192888.39994133628</v>
      </c>
      <c r="AE98" s="156">
        <f t="shared" ca="1" si="32"/>
        <v>38769.573683490889</v>
      </c>
      <c r="AF98" s="165">
        <f t="shared" ca="1" si="33"/>
        <v>4</v>
      </c>
      <c r="AG98" s="166">
        <f t="shared" ca="1" si="34"/>
        <v>4</v>
      </c>
      <c r="AH98" s="159">
        <f t="shared" ca="1" si="35"/>
        <v>607269.63676104369</v>
      </c>
      <c r="AI98" s="155">
        <f t="shared" ca="1" si="36"/>
        <v>323653.38827690587</v>
      </c>
      <c r="AJ98" s="167">
        <f t="shared" ca="1" si="37"/>
        <v>65052.661997969917</v>
      </c>
      <c r="AK98" s="161">
        <f t="shared" ca="1" si="38"/>
        <v>6</v>
      </c>
      <c r="AL98" s="168">
        <f t="shared" ca="1" si="39"/>
        <v>6</v>
      </c>
      <c r="AM98" s="203" t="s">
        <v>412</v>
      </c>
      <c r="AN98" s="199" t="s">
        <v>562</v>
      </c>
    </row>
    <row r="99" spans="1:40" ht="20.25" customHeight="1">
      <c r="A99" s="203" t="s">
        <v>413</v>
      </c>
      <c r="B99" s="199" t="s">
        <v>563</v>
      </c>
      <c r="C99" s="190">
        <v>0</v>
      </c>
      <c r="D99" s="201">
        <f>生産者価格表!DT88</f>
        <v>1</v>
      </c>
      <c r="E99" s="159">
        <f t="shared" si="20"/>
        <v>0</v>
      </c>
      <c r="F99" s="196">
        <f ca="1">OFFSET(投入係数表!$C$115,0,ROW()-16)</f>
        <v>0.40059440113133737</v>
      </c>
      <c r="G99" s="155">
        <f t="shared" ca="1" si="21"/>
        <v>0</v>
      </c>
      <c r="H99" s="317">
        <f ca="1">OFFSET(投入係数表!$C$110,0,ROW()-16)</f>
        <v>0.20814596693673662</v>
      </c>
      <c r="I99" s="156">
        <f t="shared" ca="1" si="22"/>
        <v>0</v>
      </c>
      <c r="J99" s="413"/>
      <c r="K99" s="157">
        <v>303.68764720593634</v>
      </c>
      <c r="L99" s="158">
        <f>生産者価格表!DT88</f>
        <v>1</v>
      </c>
      <c r="M99" s="216">
        <f t="shared" si="23"/>
        <v>303.68764720593634</v>
      </c>
      <c r="N99" s="413"/>
      <c r="O99" s="159">
        <v>26108.491407358877</v>
      </c>
      <c r="P99" s="155">
        <f t="shared" ca="1" si="24"/>
        <v>10458.915479773597</v>
      </c>
      <c r="Q99" s="156">
        <f t="shared" ca="1" si="25"/>
        <v>5434.3771892441928</v>
      </c>
      <c r="R99" s="160">
        <f>'雇用表(103部門）'!M90</f>
        <v>3.2121154942192851E-2</v>
      </c>
      <c r="S99" s="161">
        <f t="shared" si="26"/>
        <v>1</v>
      </c>
      <c r="T99" s="162">
        <f>'雇用表(103部門）'!N90</f>
        <v>3.2121154942192851E-2</v>
      </c>
      <c r="U99" s="163">
        <f t="shared" si="27"/>
        <v>1</v>
      </c>
      <c r="V99" s="157">
        <f t="shared" ca="1" si="28"/>
        <v>5434.3771892441928</v>
      </c>
      <c r="W99" s="417"/>
      <c r="X99" s="417"/>
      <c r="Y99" s="224">
        <f>生産者価格表!DU88</f>
        <v>4.7152363474522486E-3</v>
      </c>
      <c r="Z99" s="157">
        <f t="shared" ca="1" si="29"/>
        <v>51544.519833270686</v>
      </c>
      <c r="AA99" s="164">
        <f>生産者価格表!DT88</f>
        <v>1</v>
      </c>
      <c r="AB99" s="216">
        <f t="shared" ca="1" si="30"/>
        <v>51544.519833270686</v>
      </c>
      <c r="AC99" s="228">
        <f ca="1"/>
        <v>72811.819390173667</v>
      </c>
      <c r="AD99" s="155">
        <f t="shared" ca="1" si="31"/>
        <v>29168.00718388972</v>
      </c>
      <c r="AE99" s="156">
        <f t="shared" ca="1" si="32"/>
        <v>15155.486551390726</v>
      </c>
      <c r="AF99" s="165">
        <f t="shared" ca="1" si="33"/>
        <v>2</v>
      </c>
      <c r="AG99" s="166">
        <f t="shared" ca="1" si="34"/>
        <v>2</v>
      </c>
      <c r="AH99" s="159">
        <f t="shared" ca="1" si="35"/>
        <v>98920.31079753254</v>
      </c>
      <c r="AI99" s="155">
        <f t="shared" ca="1" si="36"/>
        <v>39626.922663663318</v>
      </c>
      <c r="AJ99" s="167">
        <f t="shared" ca="1" si="37"/>
        <v>20589.863740634919</v>
      </c>
      <c r="AK99" s="161">
        <f t="shared" ca="1" si="38"/>
        <v>3</v>
      </c>
      <c r="AL99" s="168">
        <f t="shared" ca="1" si="39"/>
        <v>3</v>
      </c>
      <c r="AM99" s="203" t="s">
        <v>413</v>
      </c>
      <c r="AN99" s="199" t="s">
        <v>563</v>
      </c>
    </row>
    <row r="100" spans="1:40" ht="20.25" customHeight="1">
      <c r="A100" s="203" t="s">
        <v>414</v>
      </c>
      <c r="B100" s="199" t="s">
        <v>564</v>
      </c>
      <c r="C100" s="190">
        <v>0</v>
      </c>
      <c r="D100" s="201">
        <f>生産者価格表!DT89</f>
        <v>0.41813325000000001</v>
      </c>
      <c r="E100" s="159">
        <f t="shared" si="20"/>
        <v>0</v>
      </c>
      <c r="F100" s="196">
        <f ca="1">OFFSET(投入係数表!$C$115,0,ROW()-16)</f>
        <v>0.52179100828602398</v>
      </c>
      <c r="G100" s="155">
        <f t="shared" ca="1" si="21"/>
        <v>0</v>
      </c>
      <c r="H100" s="317">
        <f ca="1">OFFSET(投入係数表!$C$110,0,ROW()-16)</f>
        <v>0.31698395002108015</v>
      </c>
      <c r="I100" s="156">
        <f t="shared" ca="1" si="22"/>
        <v>0</v>
      </c>
      <c r="J100" s="413"/>
      <c r="K100" s="157">
        <v>143716.33863221941</v>
      </c>
      <c r="L100" s="158">
        <f>生産者価格表!DT89</f>
        <v>0.41813325000000001</v>
      </c>
      <c r="M100" s="216">
        <f t="shared" si="23"/>
        <v>60092.579750390461</v>
      </c>
      <c r="N100" s="413"/>
      <c r="O100" s="159">
        <v>143501.86402618448</v>
      </c>
      <c r="P100" s="155">
        <f t="shared" ca="1" si="24"/>
        <v>74877.982321146716</v>
      </c>
      <c r="Q100" s="156">
        <f t="shared" ca="1" si="25"/>
        <v>45487.787694407903</v>
      </c>
      <c r="R100" s="160">
        <f>'雇用表(103部門）'!M91</f>
        <v>4.7828089378839769E-2</v>
      </c>
      <c r="S100" s="161">
        <f t="shared" si="26"/>
        <v>7</v>
      </c>
      <c r="T100" s="162">
        <f>'雇用表(103部門）'!N91</f>
        <v>4.7318649734725299E-2</v>
      </c>
      <c r="U100" s="163">
        <f t="shared" si="27"/>
        <v>7</v>
      </c>
      <c r="V100" s="157">
        <f t="shared" ca="1" si="28"/>
        <v>45487.787694407903</v>
      </c>
      <c r="W100" s="417"/>
      <c r="X100" s="417"/>
      <c r="Y100" s="224">
        <f>生産者価格表!DU89</f>
        <v>1.0673752559326094E-2</v>
      </c>
      <c r="Z100" s="157">
        <f t="shared" ca="1" si="29"/>
        <v>116679.93074978713</v>
      </c>
      <c r="AA100" s="164">
        <f>生産者価格表!DT89</f>
        <v>0.41813325000000001</v>
      </c>
      <c r="AB100" s="216">
        <f t="shared" ca="1" si="30"/>
        <v>48787.758654183432</v>
      </c>
      <c r="AC100" s="228">
        <f ca="1"/>
        <v>117900.688144937</v>
      </c>
      <c r="AD100" s="155">
        <f t="shared" ca="1" si="31"/>
        <v>61519.518944762749</v>
      </c>
      <c r="AE100" s="156">
        <f t="shared" ca="1" si="32"/>
        <v>37372.625838385669</v>
      </c>
      <c r="AF100" s="165">
        <f t="shared" ca="1" si="33"/>
        <v>6</v>
      </c>
      <c r="AG100" s="166">
        <f t="shared" ca="1" si="34"/>
        <v>6</v>
      </c>
      <c r="AH100" s="159">
        <f t="shared" ca="1" si="35"/>
        <v>261402.55217112147</v>
      </c>
      <c r="AI100" s="155">
        <f t="shared" ca="1" si="36"/>
        <v>136397.50126590946</v>
      </c>
      <c r="AJ100" s="167">
        <f t="shared" ca="1" si="37"/>
        <v>82860.41353279358</v>
      </c>
      <c r="AK100" s="161">
        <f t="shared" ca="1" si="38"/>
        <v>13</v>
      </c>
      <c r="AL100" s="168">
        <f t="shared" ca="1" si="39"/>
        <v>13</v>
      </c>
      <c r="AM100" s="203" t="s">
        <v>414</v>
      </c>
      <c r="AN100" s="199" t="s">
        <v>564</v>
      </c>
    </row>
    <row r="101" spans="1:40" ht="20.25" customHeight="1">
      <c r="A101" s="203" t="s">
        <v>415</v>
      </c>
      <c r="B101" s="199" t="s">
        <v>565</v>
      </c>
      <c r="C101" s="190">
        <v>0</v>
      </c>
      <c r="D101" s="201">
        <f>生産者価格表!DT90</f>
        <v>1</v>
      </c>
      <c r="E101" s="159">
        <f t="shared" si="20"/>
        <v>0</v>
      </c>
      <c r="F101" s="196">
        <f ca="1">OFFSET(投入係数表!$C$115,0,ROW()-16)</f>
        <v>0.62347153366350017</v>
      </c>
      <c r="G101" s="155">
        <f t="shared" ca="1" si="21"/>
        <v>0</v>
      </c>
      <c r="H101" s="317">
        <f ca="1">OFFSET(投入係数表!$C$110,0,ROW()-16)</f>
        <v>0.38751253298118793</v>
      </c>
      <c r="I101" s="156">
        <f t="shared" ca="1" si="22"/>
        <v>0</v>
      </c>
      <c r="J101" s="413"/>
      <c r="K101" s="157">
        <v>0</v>
      </c>
      <c r="L101" s="158">
        <f>生産者価格表!DT90</f>
        <v>1</v>
      </c>
      <c r="M101" s="216">
        <f t="shared" si="23"/>
        <v>0</v>
      </c>
      <c r="N101" s="413"/>
      <c r="O101" s="159">
        <v>64359.813391099873</v>
      </c>
      <c r="P101" s="155">
        <f t="shared" ca="1" si="24"/>
        <v>40126.511561245716</v>
      </c>
      <c r="Q101" s="156">
        <f t="shared" ca="1" si="25"/>
        <v>24940.234309381689</v>
      </c>
      <c r="R101" s="160">
        <f>'雇用表(103部門）'!M92</f>
        <v>4.8198951688087723E-2</v>
      </c>
      <c r="S101" s="161">
        <f t="shared" si="26"/>
        <v>3</v>
      </c>
      <c r="T101" s="162">
        <f>'雇用表(103部門）'!N92</f>
        <v>4.8198951688087723E-2</v>
      </c>
      <c r="U101" s="163">
        <f t="shared" si="27"/>
        <v>3</v>
      </c>
      <c r="V101" s="157">
        <f t="shared" ca="1" si="28"/>
        <v>24940.234309381689</v>
      </c>
      <c r="W101" s="417"/>
      <c r="X101" s="417"/>
      <c r="Y101" s="224">
        <f>生産者価格表!DU90</f>
        <v>3.1257295626454504E-2</v>
      </c>
      <c r="Z101" s="157">
        <f t="shared" ca="1" si="29"/>
        <v>341688.55506526766</v>
      </c>
      <c r="AA101" s="164">
        <f>生産者価格表!DT90</f>
        <v>1</v>
      </c>
      <c r="AB101" s="216">
        <f t="shared" ca="1" si="30"/>
        <v>341688.55506526766</v>
      </c>
      <c r="AC101" s="228">
        <f ca="1"/>
        <v>353967.88257777714</v>
      </c>
      <c r="AD101" s="155">
        <f t="shared" ca="1" si="31"/>
        <v>220688.89861838846</v>
      </c>
      <c r="AE101" s="156">
        <f t="shared" ca="1" si="32"/>
        <v>137166.99077170211</v>
      </c>
      <c r="AF101" s="165">
        <f t="shared" ca="1" si="33"/>
        <v>17</v>
      </c>
      <c r="AG101" s="166">
        <f t="shared" ca="1" si="34"/>
        <v>17</v>
      </c>
      <c r="AH101" s="159">
        <f t="shared" ca="1" si="35"/>
        <v>418327.695968877</v>
      </c>
      <c r="AI101" s="155">
        <f t="shared" ca="1" si="36"/>
        <v>260815.41017963417</v>
      </c>
      <c r="AJ101" s="167">
        <f t="shared" ca="1" si="37"/>
        <v>162107.2250810838</v>
      </c>
      <c r="AK101" s="161">
        <f t="shared" ca="1" si="38"/>
        <v>20</v>
      </c>
      <c r="AL101" s="168">
        <f t="shared" ca="1" si="39"/>
        <v>20</v>
      </c>
      <c r="AM101" s="203" t="s">
        <v>415</v>
      </c>
      <c r="AN101" s="199" t="s">
        <v>565</v>
      </c>
    </row>
    <row r="102" spans="1:40" ht="20.25" customHeight="1">
      <c r="A102" s="203" t="s">
        <v>416</v>
      </c>
      <c r="B102" s="199" t="s">
        <v>566</v>
      </c>
      <c r="C102" s="190">
        <v>0</v>
      </c>
      <c r="D102" s="201">
        <f>生産者価格表!DT91</f>
        <v>0.99915324999999999</v>
      </c>
      <c r="E102" s="159">
        <f t="shared" si="20"/>
        <v>0</v>
      </c>
      <c r="F102" s="196">
        <f ca="1">OFFSET(投入係数表!$C$115,0,ROW()-16)</f>
        <v>0.81218948914909372</v>
      </c>
      <c r="G102" s="155">
        <f t="shared" ca="1" si="21"/>
        <v>0</v>
      </c>
      <c r="H102" s="317">
        <f ca="1">OFFSET(投入係数表!$C$110,0,ROW()-16)</f>
        <v>0.64798030956425301</v>
      </c>
      <c r="I102" s="156">
        <f t="shared" ca="1" si="22"/>
        <v>0</v>
      </c>
      <c r="J102" s="413"/>
      <c r="K102" s="157">
        <v>11274.256194520774</v>
      </c>
      <c r="L102" s="158">
        <f>生産者価格表!DT91</f>
        <v>0.99915324999999999</v>
      </c>
      <c r="M102" s="216">
        <f t="shared" si="23"/>
        <v>11264.709718088065</v>
      </c>
      <c r="N102" s="413"/>
      <c r="O102" s="159">
        <v>17818.920002891351</v>
      </c>
      <c r="P102" s="155">
        <f t="shared" ca="1" si="24"/>
        <v>14472.339534336894</v>
      </c>
      <c r="Q102" s="156">
        <f t="shared" ca="1" si="25"/>
        <v>11546.309299574197</v>
      </c>
      <c r="R102" s="160">
        <f>'雇用表(103部門）'!M93</f>
        <v>0.10861454564251526</v>
      </c>
      <c r="S102" s="161">
        <f t="shared" si="26"/>
        <v>2</v>
      </c>
      <c r="T102" s="162">
        <f>'雇用表(103部門）'!N93</f>
        <v>0.10857055271217916</v>
      </c>
      <c r="U102" s="163">
        <f t="shared" si="27"/>
        <v>2</v>
      </c>
      <c r="V102" s="157">
        <f t="shared" ca="1" si="28"/>
        <v>11546.309299574197</v>
      </c>
      <c r="W102" s="417"/>
      <c r="X102" s="417"/>
      <c r="Y102" s="224">
        <f>生産者価格表!DU91</f>
        <v>1.9850551525535963E-2</v>
      </c>
      <c r="Z102" s="157">
        <f t="shared" ca="1" si="29"/>
        <v>216995.94069387461</v>
      </c>
      <c r="AA102" s="164">
        <f>生産者価格表!DT91</f>
        <v>0.99915324999999999</v>
      </c>
      <c r="AB102" s="216">
        <f t="shared" ca="1" si="30"/>
        <v>216812.19938109207</v>
      </c>
      <c r="AC102" s="228">
        <f ca="1"/>
        <v>223418.6686478598</v>
      </c>
      <c r="AD102" s="155">
        <f t="shared" ca="1" si="31"/>
        <v>181458.2943554759</v>
      </c>
      <c r="AE102" s="156">
        <f t="shared" ca="1" si="32"/>
        <v>144770.89807287348</v>
      </c>
      <c r="AF102" s="165">
        <f t="shared" ca="1" si="33"/>
        <v>24</v>
      </c>
      <c r="AG102" s="166">
        <f t="shared" ca="1" si="34"/>
        <v>24</v>
      </c>
      <c r="AH102" s="159">
        <f t="shared" ca="1" si="35"/>
        <v>241237.58865075116</v>
      </c>
      <c r="AI102" s="155">
        <f t="shared" ca="1" si="36"/>
        <v>195930.6338898128</v>
      </c>
      <c r="AJ102" s="167">
        <f t="shared" ca="1" si="37"/>
        <v>156317.20737244768</v>
      </c>
      <c r="AK102" s="161">
        <f t="shared" ca="1" si="38"/>
        <v>26</v>
      </c>
      <c r="AL102" s="168">
        <f t="shared" ca="1" si="39"/>
        <v>26</v>
      </c>
      <c r="AM102" s="203" t="s">
        <v>416</v>
      </c>
      <c r="AN102" s="199" t="s">
        <v>566</v>
      </c>
    </row>
    <row r="103" spans="1:40" ht="20.25" customHeight="1">
      <c r="A103" s="203" t="s">
        <v>417</v>
      </c>
      <c r="B103" s="199" t="s">
        <v>567</v>
      </c>
      <c r="C103" s="190">
        <v>0</v>
      </c>
      <c r="D103" s="201">
        <f>生産者価格表!DT92</f>
        <v>0.95295229000000004</v>
      </c>
      <c r="E103" s="159">
        <f t="shared" si="20"/>
        <v>0</v>
      </c>
      <c r="F103" s="196">
        <f ca="1">OFFSET(投入係数表!$C$115,0,ROW()-16)</f>
        <v>0.67766049020240982</v>
      </c>
      <c r="G103" s="155">
        <f t="shared" ca="1" si="21"/>
        <v>0</v>
      </c>
      <c r="H103" s="317">
        <f ca="1">OFFSET(投入係数表!$C$110,0,ROW()-16)</f>
        <v>0.52374339711208129</v>
      </c>
      <c r="I103" s="156">
        <f t="shared" ca="1" si="22"/>
        <v>0</v>
      </c>
      <c r="J103" s="413"/>
      <c r="K103" s="157">
        <v>133489.03673896115</v>
      </c>
      <c r="L103" s="158">
        <f>生産者価格表!DT92</f>
        <v>0.95295229000000004</v>
      </c>
      <c r="M103" s="216">
        <f t="shared" si="23"/>
        <v>127208.68325028717</v>
      </c>
      <c r="N103" s="413"/>
      <c r="O103" s="159">
        <v>188132.446327143</v>
      </c>
      <c r="P103" s="155">
        <f t="shared" ca="1" si="24"/>
        <v>127489.92580103027</v>
      </c>
      <c r="Q103" s="156">
        <f t="shared" ca="1" si="25"/>
        <v>98533.12654638417</v>
      </c>
      <c r="R103" s="160">
        <f>'雇用表(103部門）'!M94</f>
        <v>4.4883398578074114E-2</v>
      </c>
      <c r="S103" s="161">
        <f t="shared" si="26"/>
        <v>8</v>
      </c>
      <c r="T103" s="162">
        <f>'雇用表(103部門）'!N94</f>
        <v>4.4873490543067919E-2</v>
      </c>
      <c r="U103" s="163">
        <f t="shared" si="27"/>
        <v>8</v>
      </c>
      <c r="V103" s="157">
        <f t="shared" ca="1" si="28"/>
        <v>98533.12654638417</v>
      </c>
      <c r="W103" s="417"/>
      <c r="X103" s="417"/>
      <c r="Y103" s="224">
        <f>生産者価格表!DU92</f>
        <v>3.238176358338531E-5</v>
      </c>
      <c r="Z103" s="157">
        <f t="shared" ca="1" si="29"/>
        <v>353.9806559562897</v>
      </c>
      <c r="AA103" s="164">
        <f>生産者価格表!DT92</f>
        <v>0.95295229000000004</v>
      </c>
      <c r="AB103" s="216">
        <f t="shared" ca="1" si="30"/>
        <v>337.32667670924843</v>
      </c>
      <c r="AC103" s="228">
        <f ca="1"/>
        <v>21163.847626408486</v>
      </c>
      <c r="AD103" s="155">
        <f t="shared" ca="1" si="31"/>
        <v>14341.903357081083</v>
      </c>
      <c r="AE103" s="156">
        <f t="shared" ca="1" si="32"/>
        <v>11084.425451817639</v>
      </c>
      <c r="AF103" s="165">
        <f t="shared" ca="1" si="33"/>
        <v>1</v>
      </c>
      <c r="AG103" s="166">
        <f t="shared" ca="1" si="34"/>
        <v>1</v>
      </c>
      <c r="AH103" s="159">
        <f t="shared" ca="1" si="35"/>
        <v>209296.29395355147</v>
      </c>
      <c r="AI103" s="155">
        <f t="shared" ca="1" si="36"/>
        <v>141831.82915811136</v>
      </c>
      <c r="AJ103" s="167">
        <f t="shared" ca="1" si="37"/>
        <v>109617.55199820182</v>
      </c>
      <c r="AK103" s="161">
        <f t="shared" ca="1" si="38"/>
        <v>9</v>
      </c>
      <c r="AL103" s="168">
        <f t="shared" ca="1" si="39"/>
        <v>9</v>
      </c>
      <c r="AM103" s="203" t="s">
        <v>417</v>
      </c>
      <c r="AN103" s="199" t="s">
        <v>567</v>
      </c>
    </row>
    <row r="104" spans="1:40" ht="20.25" customHeight="1">
      <c r="A104" s="203" t="s">
        <v>418</v>
      </c>
      <c r="B104" s="199" t="s">
        <v>568</v>
      </c>
      <c r="C104" s="190">
        <v>0</v>
      </c>
      <c r="D104" s="201">
        <f>生産者価格表!DT93</f>
        <v>1</v>
      </c>
      <c r="E104" s="159">
        <f t="shared" si="20"/>
        <v>0</v>
      </c>
      <c r="F104" s="196">
        <f ca="1">OFFSET(投入係数表!$C$115,0,ROW()-16)</f>
        <v>0.56842437923572797</v>
      </c>
      <c r="G104" s="155">
        <f t="shared" ca="1" si="21"/>
        <v>0</v>
      </c>
      <c r="H104" s="317">
        <f ca="1">OFFSET(投入係数表!$C$110,0,ROW()-16)</f>
        <v>0.43763913603877186</v>
      </c>
      <c r="I104" s="156">
        <f t="shared" ca="1" si="22"/>
        <v>0</v>
      </c>
      <c r="J104" s="413"/>
      <c r="K104" s="157">
        <v>0</v>
      </c>
      <c r="L104" s="158">
        <f>生産者価格表!DT93</f>
        <v>1</v>
      </c>
      <c r="M104" s="216">
        <f t="shared" si="23"/>
        <v>0</v>
      </c>
      <c r="N104" s="413"/>
      <c r="O104" s="159">
        <v>1945.8587455228574</v>
      </c>
      <c r="P104" s="155">
        <f t="shared" ca="1" si="24"/>
        <v>1106.0735495042425</v>
      </c>
      <c r="Q104" s="156">
        <f t="shared" ca="1" si="25"/>
        <v>851.58394024411177</v>
      </c>
      <c r="R104" s="160">
        <f>'雇用表(103部門）'!M95</f>
        <v>7.4834973054661816E-2</v>
      </c>
      <c r="S104" s="161">
        <f t="shared" si="26"/>
        <v>0</v>
      </c>
      <c r="T104" s="162">
        <f>'雇用表(103部門）'!N95</f>
        <v>7.1374758170267005E-2</v>
      </c>
      <c r="U104" s="163">
        <f t="shared" si="27"/>
        <v>0</v>
      </c>
      <c r="V104" s="157">
        <f t="shared" ca="1" si="28"/>
        <v>851.58394024411177</v>
      </c>
      <c r="W104" s="417"/>
      <c r="X104" s="417"/>
      <c r="Y104" s="224">
        <f>生産者価格表!DU93</f>
        <v>5.986459741974144E-3</v>
      </c>
      <c r="Z104" s="157">
        <f t="shared" ca="1" si="29"/>
        <v>65440.875104381535</v>
      </c>
      <c r="AA104" s="164">
        <f>生産者価格表!DT93</f>
        <v>1</v>
      </c>
      <c r="AB104" s="216">
        <f t="shared" ca="1" si="30"/>
        <v>65440.875104381535</v>
      </c>
      <c r="AC104" s="228">
        <f ca="1"/>
        <v>69369.874116253515</v>
      </c>
      <c r="AD104" s="155">
        <f t="shared" ca="1" si="31"/>
        <v>39431.527632191996</v>
      </c>
      <c r="AE104" s="156">
        <f t="shared" ca="1" si="32"/>
        <v>30358.971775355552</v>
      </c>
      <c r="AF104" s="165">
        <f t="shared" ca="1" si="33"/>
        <v>5</v>
      </c>
      <c r="AG104" s="166">
        <f t="shared" ca="1" si="34"/>
        <v>5</v>
      </c>
      <c r="AH104" s="159">
        <f t="shared" ca="1" si="35"/>
        <v>71315.732861776371</v>
      </c>
      <c r="AI104" s="155">
        <f t="shared" ca="1" si="36"/>
        <v>40537.601181696235</v>
      </c>
      <c r="AJ104" s="167">
        <f t="shared" ca="1" si="37"/>
        <v>31210.555715599665</v>
      </c>
      <c r="AK104" s="161">
        <f t="shared" ca="1" si="38"/>
        <v>5</v>
      </c>
      <c r="AL104" s="168">
        <f t="shared" ca="1" si="39"/>
        <v>5</v>
      </c>
      <c r="AM104" s="203" t="s">
        <v>418</v>
      </c>
      <c r="AN104" s="199" t="s">
        <v>568</v>
      </c>
    </row>
    <row r="105" spans="1:40" ht="20.25" customHeight="1">
      <c r="A105" s="203" t="s">
        <v>419</v>
      </c>
      <c r="B105" s="199" t="s">
        <v>569</v>
      </c>
      <c r="C105" s="190">
        <v>0</v>
      </c>
      <c r="D105" s="201">
        <f>生産者価格表!DT94</f>
        <v>1</v>
      </c>
      <c r="E105" s="159">
        <f t="shared" si="20"/>
        <v>0</v>
      </c>
      <c r="F105" s="196">
        <f ca="1">OFFSET(投入係数表!$C$115,0,ROW()-16)</f>
        <v>0.69110478965103883</v>
      </c>
      <c r="G105" s="155">
        <f t="shared" ca="1" si="21"/>
        <v>0</v>
      </c>
      <c r="H105" s="317">
        <f ca="1">OFFSET(投入係数表!$C$110,0,ROW()-16)</f>
        <v>0.62159452414763505</v>
      </c>
      <c r="I105" s="156">
        <f t="shared" ca="1" si="22"/>
        <v>0</v>
      </c>
      <c r="J105" s="413"/>
      <c r="K105" s="157">
        <v>0</v>
      </c>
      <c r="L105" s="158">
        <f>生産者価格表!DT94</f>
        <v>1</v>
      </c>
      <c r="M105" s="216">
        <f t="shared" si="23"/>
        <v>0</v>
      </c>
      <c r="N105" s="413"/>
      <c r="O105" s="159">
        <v>0</v>
      </c>
      <c r="P105" s="155">
        <f t="shared" ca="1" si="24"/>
        <v>0</v>
      </c>
      <c r="Q105" s="156">
        <f t="shared" ca="1" si="25"/>
        <v>0</v>
      </c>
      <c r="R105" s="160">
        <f>'雇用表(103部門）'!M96</f>
        <v>0.18422033643976218</v>
      </c>
      <c r="S105" s="161">
        <f t="shared" si="26"/>
        <v>0</v>
      </c>
      <c r="T105" s="162">
        <f>'雇用表(103部門）'!N96</f>
        <v>0.18362159805288236</v>
      </c>
      <c r="U105" s="163">
        <f t="shared" si="27"/>
        <v>0</v>
      </c>
      <c r="V105" s="157">
        <f t="shared" ca="1" si="28"/>
        <v>0</v>
      </c>
      <c r="W105" s="417"/>
      <c r="X105" s="417"/>
      <c r="Y105" s="224">
        <f>生産者価格表!DU94</f>
        <v>1.7724036852481459E-2</v>
      </c>
      <c r="Z105" s="157">
        <f t="shared" ca="1" si="29"/>
        <v>193749.98446514306</v>
      </c>
      <c r="AA105" s="164">
        <f>生産者価格表!DT94</f>
        <v>1</v>
      </c>
      <c r="AB105" s="216">
        <f t="shared" ca="1" si="30"/>
        <v>193749.98446514306</v>
      </c>
      <c r="AC105" s="228">
        <f ca="1"/>
        <v>193749.98446514306</v>
      </c>
      <c r="AD105" s="155">
        <f t="shared" ca="1" si="31"/>
        <v>133901.54225867474</v>
      </c>
      <c r="AE105" s="156">
        <f t="shared" ca="1" si="32"/>
        <v>120433.92939722228</v>
      </c>
      <c r="AF105" s="165">
        <f t="shared" ca="1" si="33"/>
        <v>36</v>
      </c>
      <c r="AG105" s="166">
        <f t="shared" ca="1" si="34"/>
        <v>36</v>
      </c>
      <c r="AH105" s="159">
        <f t="shared" ca="1" si="35"/>
        <v>193749.98446514306</v>
      </c>
      <c r="AI105" s="155">
        <f t="shared" ca="1" si="36"/>
        <v>133901.54225867474</v>
      </c>
      <c r="AJ105" s="167">
        <f t="shared" ca="1" si="37"/>
        <v>120433.92939722228</v>
      </c>
      <c r="AK105" s="161">
        <f t="shared" ca="1" si="38"/>
        <v>36</v>
      </c>
      <c r="AL105" s="168">
        <f t="shared" ca="1" si="39"/>
        <v>36</v>
      </c>
      <c r="AM105" s="203" t="s">
        <v>419</v>
      </c>
      <c r="AN105" s="199" t="s">
        <v>569</v>
      </c>
    </row>
    <row r="106" spans="1:40" ht="20.25" customHeight="1">
      <c r="A106" s="203" t="s">
        <v>420</v>
      </c>
      <c r="B106" s="199" t="s">
        <v>570</v>
      </c>
      <c r="C106" s="190">
        <v>0</v>
      </c>
      <c r="D106" s="201">
        <f>生産者価格表!DT95</f>
        <v>1</v>
      </c>
      <c r="E106" s="159">
        <f t="shared" si="20"/>
        <v>0</v>
      </c>
      <c r="F106" s="196">
        <f ca="1">OFFSET(投入係数表!$C$115,0,ROW()-16)</f>
        <v>0.75894543777086521</v>
      </c>
      <c r="G106" s="155">
        <f t="shared" ca="1" si="21"/>
        <v>0</v>
      </c>
      <c r="H106" s="317">
        <f ca="1">OFFSET(投入係数表!$C$110,0,ROW()-16)</f>
        <v>0.58253993652346892</v>
      </c>
      <c r="I106" s="156">
        <f t="shared" ca="1" si="22"/>
        <v>0</v>
      </c>
      <c r="J106" s="413"/>
      <c r="K106" s="157">
        <v>0</v>
      </c>
      <c r="L106" s="158">
        <f>生産者価格表!DT95</f>
        <v>1</v>
      </c>
      <c r="M106" s="216">
        <f t="shared" si="23"/>
        <v>0</v>
      </c>
      <c r="N106" s="413"/>
      <c r="O106" s="159">
        <v>0</v>
      </c>
      <c r="P106" s="155">
        <f t="shared" ca="1" si="24"/>
        <v>0</v>
      </c>
      <c r="Q106" s="156">
        <f t="shared" ca="1" si="25"/>
        <v>0</v>
      </c>
      <c r="R106" s="160">
        <f>'雇用表(103部門）'!M97</f>
        <v>0.28610172193646982</v>
      </c>
      <c r="S106" s="161">
        <f t="shared" si="26"/>
        <v>0</v>
      </c>
      <c r="T106" s="162">
        <f>'雇用表(103部門）'!N97</f>
        <v>0.28610172193646982</v>
      </c>
      <c r="U106" s="163">
        <f t="shared" si="27"/>
        <v>0</v>
      </c>
      <c r="V106" s="157">
        <f t="shared" ca="1" si="28"/>
        <v>0</v>
      </c>
      <c r="W106" s="417"/>
      <c r="X106" s="417"/>
      <c r="Y106" s="224">
        <f>生産者価格表!DU95</f>
        <v>2.027737141036668E-3</v>
      </c>
      <c r="Z106" s="157">
        <f t="shared" ca="1" si="29"/>
        <v>22166.171445318541</v>
      </c>
      <c r="AA106" s="164">
        <f>生産者価格表!DT95</f>
        <v>1</v>
      </c>
      <c r="AB106" s="216">
        <f t="shared" ca="1" si="30"/>
        <v>22166.171445318541</v>
      </c>
      <c r="AC106" s="228">
        <f ca="1"/>
        <v>22166.171445318541</v>
      </c>
      <c r="AD106" s="155">
        <f t="shared" ca="1" si="31"/>
        <v>16822.914691271333</v>
      </c>
      <c r="AE106" s="156">
        <f t="shared" ca="1" si="32"/>
        <v>12912.680106724192</v>
      </c>
      <c r="AF106" s="165">
        <f t="shared" ca="1" si="33"/>
        <v>6</v>
      </c>
      <c r="AG106" s="166">
        <f t="shared" ca="1" si="34"/>
        <v>6</v>
      </c>
      <c r="AH106" s="159">
        <f t="shared" ca="1" si="35"/>
        <v>22166.171445318541</v>
      </c>
      <c r="AI106" s="155">
        <f t="shared" ca="1" si="36"/>
        <v>16822.914691271333</v>
      </c>
      <c r="AJ106" s="167">
        <f t="shared" ca="1" si="37"/>
        <v>12912.680106724192</v>
      </c>
      <c r="AK106" s="161">
        <f t="shared" ca="1" si="38"/>
        <v>6</v>
      </c>
      <c r="AL106" s="168">
        <f t="shared" ca="1" si="39"/>
        <v>6</v>
      </c>
      <c r="AM106" s="203" t="s">
        <v>420</v>
      </c>
      <c r="AN106" s="199" t="s">
        <v>570</v>
      </c>
    </row>
    <row r="107" spans="1:40" ht="20.25" customHeight="1">
      <c r="A107" s="203" t="s">
        <v>421</v>
      </c>
      <c r="B107" s="199" t="s">
        <v>571</v>
      </c>
      <c r="C107" s="190">
        <v>0</v>
      </c>
      <c r="D107" s="201">
        <f>生産者価格表!DT96</f>
        <v>1</v>
      </c>
      <c r="E107" s="159">
        <f t="shared" si="20"/>
        <v>0</v>
      </c>
      <c r="F107" s="196">
        <f ca="1">OFFSET(投入係数表!$C$115,0,ROW()-16)</f>
        <v>0.57237506590548104</v>
      </c>
      <c r="G107" s="155">
        <f t="shared" ca="1" si="21"/>
        <v>0</v>
      </c>
      <c r="H107" s="317">
        <f ca="1">OFFSET(投入係数表!$C$110,0,ROW()-16)</f>
        <v>0.5365686498696226</v>
      </c>
      <c r="I107" s="156">
        <f t="shared" ca="1" si="22"/>
        <v>0</v>
      </c>
      <c r="J107" s="413"/>
      <c r="K107" s="157">
        <v>55381.046543193072</v>
      </c>
      <c r="L107" s="158">
        <f>生産者価格表!DT96</f>
        <v>1</v>
      </c>
      <c r="M107" s="216">
        <f t="shared" si="23"/>
        <v>55381.046543193072</v>
      </c>
      <c r="N107" s="413"/>
      <c r="O107" s="159">
        <v>126347.37107749197</v>
      </c>
      <c r="P107" s="155">
        <f t="shared" ca="1" si="24"/>
        <v>72318.084847463731</v>
      </c>
      <c r="Q107" s="156">
        <f t="shared" ca="1" si="25"/>
        <v>67794.038313626079</v>
      </c>
      <c r="R107" s="160">
        <f>'雇用表(103部門）'!M98</f>
        <v>0.15146410938371505</v>
      </c>
      <c r="S107" s="161">
        <f t="shared" si="26"/>
        <v>19</v>
      </c>
      <c r="T107" s="162">
        <f>'雇用表(103部門）'!N98</f>
        <v>0.15129069925975455</v>
      </c>
      <c r="U107" s="163">
        <f t="shared" si="27"/>
        <v>19</v>
      </c>
      <c r="V107" s="157">
        <f t="shared" ca="1" si="28"/>
        <v>67794.038313626079</v>
      </c>
      <c r="W107" s="417"/>
      <c r="X107" s="417"/>
      <c r="Y107" s="224">
        <f>生産者価格表!DU96</f>
        <v>1.6206725660013202E-2</v>
      </c>
      <c r="Z107" s="157">
        <f t="shared" ca="1" si="29"/>
        <v>177163.52493471425</v>
      </c>
      <c r="AA107" s="164">
        <f>生産者価格表!DT96</f>
        <v>1</v>
      </c>
      <c r="AB107" s="216">
        <f t="shared" ca="1" si="30"/>
        <v>177163.52493471425</v>
      </c>
      <c r="AC107" s="228">
        <f ca="1"/>
        <v>191438.45666892329</v>
      </c>
      <c r="AD107" s="155">
        <f t="shared" ca="1" si="31"/>
        <v>109574.59925271854</v>
      </c>
      <c r="AE107" s="156">
        <f t="shared" ca="1" si="32"/>
        <v>102719.87422796842</v>
      </c>
      <c r="AF107" s="165">
        <f t="shared" ca="1" si="33"/>
        <v>29</v>
      </c>
      <c r="AG107" s="166">
        <f t="shared" ca="1" si="34"/>
        <v>29</v>
      </c>
      <c r="AH107" s="159">
        <f t="shared" ca="1" si="35"/>
        <v>317785.82774641528</v>
      </c>
      <c r="AI107" s="155">
        <f t="shared" ca="1" si="36"/>
        <v>181892.68410018226</v>
      </c>
      <c r="AJ107" s="167">
        <f t="shared" ca="1" si="37"/>
        <v>170513.9125415945</v>
      </c>
      <c r="AK107" s="161">
        <f t="shared" ca="1" si="38"/>
        <v>48</v>
      </c>
      <c r="AL107" s="168">
        <f t="shared" ca="1" si="39"/>
        <v>48</v>
      </c>
      <c r="AM107" s="203" t="s">
        <v>421</v>
      </c>
      <c r="AN107" s="199" t="s">
        <v>571</v>
      </c>
    </row>
    <row r="108" spans="1:40" ht="20.25" customHeight="1">
      <c r="A108" s="203" t="s">
        <v>422</v>
      </c>
      <c r="B108" s="199" t="s">
        <v>572</v>
      </c>
      <c r="C108" s="190">
        <v>0</v>
      </c>
      <c r="D108" s="201">
        <f>生産者価格表!DT97</f>
        <v>0.76356676000000001</v>
      </c>
      <c r="E108" s="159">
        <f t="shared" si="20"/>
        <v>0</v>
      </c>
      <c r="F108" s="196">
        <f ca="1">OFFSET(投入係数表!$C$115,0,ROW()-16)</f>
        <v>0.69809528919994257</v>
      </c>
      <c r="G108" s="155">
        <f t="shared" ca="1" si="21"/>
        <v>0</v>
      </c>
      <c r="H108" s="317">
        <f ca="1">OFFSET(投入係数表!$C$110,0,ROW()-16)</f>
        <v>0.131126087751262</v>
      </c>
      <c r="I108" s="156">
        <f t="shared" ca="1" si="22"/>
        <v>0</v>
      </c>
      <c r="J108" s="413"/>
      <c r="K108" s="157">
        <v>208972.55119759153</v>
      </c>
      <c r="L108" s="158">
        <f>生産者価格表!DT97</f>
        <v>0.76356676000000001</v>
      </c>
      <c r="M108" s="216">
        <f t="shared" si="23"/>
        <v>159564.49384687908</v>
      </c>
      <c r="N108" s="413"/>
      <c r="O108" s="159">
        <v>360388.79547464987</v>
      </c>
      <c r="P108" s="155">
        <f t="shared" ca="1" si="24"/>
        <v>251585.72040129465</v>
      </c>
      <c r="Q108" s="156">
        <f t="shared" ca="1" si="25"/>
        <v>47256.372819980556</v>
      </c>
      <c r="R108" s="160">
        <f>'雇用表(103部門）'!M99</f>
        <v>3.3164389051635802E-2</v>
      </c>
      <c r="S108" s="161">
        <f t="shared" si="26"/>
        <v>12</v>
      </c>
      <c r="T108" s="162">
        <f>'雇用表(103部門）'!N99</f>
        <v>3.2820013709060604E-2</v>
      </c>
      <c r="U108" s="163">
        <f t="shared" si="27"/>
        <v>12</v>
      </c>
      <c r="V108" s="157">
        <f t="shared" ca="1" si="28"/>
        <v>47256.372819980556</v>
      </c>
      <c r="W108" s="417"/>
      <c r="X108" s="417"/>
      <c r="Y108" s="224">
        <f>生産者価格表!DU97</f>
        <v>1.7411205289588508E-3</v>
      </c>
      <c r="Z108" s="157">
        <f t="shared" ca="1" si="29"/>
        <v>19033.027196086503</v>
      </c>
      <c r="AA108" s="164">
        <f>生産者価格表!DT97</f>
        <v>0.76356676000000001</v>
      </c>
      <c r="AB108" s="216">
        <f t="shared" ca="1" si="30"/>
        <v>14532.986909107656</v>
      </c>
      <c r="AC108" s="228">
        <f ca="1"/>
        <v>86171.340079655332</v>
      </c>
      <c r="AD108" s="155">
        <f t="shared" ca="1" si="31"/>
        <v>60155.806573653594</v>
      </c>
      <c r="AE108" s="156">
        <f t="shared" ca="1" si="32"/>
        <v>11299.310700928725</v>
      </c>
      <c r="AF108" s="165">
        <f t="shared" ca="1" si="33"/>
        <v>3</v>
      </c>
      <c r="AG108" s="166">
        <f t="shared" ca="1" si="34"/>
        <v>3</v>
      </c>
      <c r="AH108" s="159">
        <f t="shared" ca="1" si="35"/>
        <v>446560.13555430522</v>
      </c>
      <c r="AI108" s="155">
        <f t="shared" ca="1" si="36"/>
        <v>311741.52697494824</v>
      </c>
      <c r="AJ108" s="167">
        <f t="shared" ca="1" si="37"/>
        <v>58555.683520909282</v>
      </c>
      <c r="AK108" s="161">
        <f t="shared" ca="1" si="38"/>
        <v>15</v>
      </c>
      <c r="AL108" s="168">
        <f t="shared" ca="1" si="39"/>
        <v>15</v>
      </c>
      <c r="AM108" s="203" t="s">
        <v>422</v>
      </c>
      <c r="AN108" s="199" t="s">
        <v>572</v>
      </c>
    </row>
    <row r="109" spans="1:40" ht="20.25" customHeight="1">
      <c r="A109" s="203" t="s">
        <v>423</v>
      </c>
      <c r="B109" s="199" t="s">
        <v>573</v>
      </c>
      <c r="C109" s="190">
        <v>0</v>
      </c>
      <c r="D109" s="201">
        <f>生産者価格表!DT98</f>
        <v>0.46301835999999996</v>
      </c>
      <c r="E109" s="159">
        <f t="shared" si="20"/>
        <v>0</v>
      </c>
      <c r="F109" s="196">
        <f ca="1">OFFSET(投入係数表!$C$115,0,ROW()-16)</f>
        <v>0.32646605634154158</v>
      </c>
      <c r="G109" s="155">
        <f t="shared" ca="1" si="21"/>
        <v>0</v>
      </c>
      <c r="H109" s="317">
        <f ca="1">OFFSET(投入係数表!$C$110,0,ROW()-16)</f>
        <v>0.16505297010609371</v>
      </c>
      <c r="I109" s="156">
        <f t="shared" ca="1" si="22"/>
        <v>0</v>
      </c>
      <c r="J109" s="413"/>
      <c r="K109" s="157">
        <v>55308.965039381546</v>
      </c>
      <c r="L109" s="158">
        <f>生産者価格表!DT98</f>
        <v>0.46301835999999996</v>
      </c>
      <c r="M109" s="216">
        <f t="shared" si="23"/>
        <v>25609.066285831777</v>
      </c>
      <c r="N109" s="413"/>
      <c r="O109" s="159">
        <v>56398.2250554825</v>
      </c>
      <c r="P109" s="155">
        <f t="shared" ca="1" si="24"/>
        <v>18412.106118526091</v>
      </c>
      <c r="Q109" s="156">
        <f t="shared" ca="1" si="25"/>
        <v>9308.6945541192981</v>
      </c>
      <c r="R109" s="160">
        <f>'雇用表(103部門）'!M100</f>
        <v>2.4033710517074966E-2</v>
      </c>
      <c r="S109" s="161">
        <f t="shared" si="26"/>
        <v>1</v>
      </c>
      <c r="T109" s="162">
        <f>'雇用表(103部門）'!N100</f>
        <v>2.187499400356524E-2</v>
      </c>
      <c r="U109" s="163">
        <f t="shared" si="27"/>
        <v>1</v>
      </c>
      <c r="V109" s="157">
        <f t="shared" ca="1" si="28"/>
        <v>9308.6945541192981</v>
      </c>
      <c r="W109" s="417"/>
      <c r="X109" s="417"/>
      <c r="Y109" s="224">
        <f>生産者価格表!DU98</f>
        <v>1.311337365353568E-5</v>
      </c>
      <c r="Z109" s="157">
        <f t="shared" ca="1" si="29"/>
        <v>143.34860409085871</v>
      </c>
      <c r="AA109" s="164">
        <f>生産者価格表!DT98</f>
        <v>0.46301835999999996</v>
      </c>
      <c r="AB109" s="216">
        <f t="shared" ca="1" si="30"/>
        <v>66.373035574438688</v>
      </c>
      <c r="AC109" s="228">
        <f ca="1"/>
        <v>33248.553508719211</v>
      </c>
      <c r="AD109" s="155">
        <f t="shared" ca="1" si="31"/>
        <v>10854.524143052286</v>
      </c>
      <c r="AE109" s="156">
        <f t="shared" ca="1" si="32"/>
        <v>5487.7725083454889</v>
      </c>
      <c r="AF109" s="165">
        <f t="shared" ca="1" si="33"/>
        <v>1</v>
      </c>
      <c r="AG109" s="166">
        <f t="shared" ca="1" si="34"/>
        <v>1</v>
      </c>
      <c r="AH109" s="159">
        <f t="shared" ca="1" si="35"/>
        <v>89646.778564201712</v>
      </c>
      <c r="AI109" s="155">
        <f t="shared" ca="1" si="36"/>
        <v>29266.630261578379</v>
      </c>
      <c r="AJ109" s="167">
        <f t="shared" ca="1" si="37"/>
        <v>14796.467062464788</v>
      </c>
      <c r="AK109" s="161">
        <f t="shared" ca="1" si="38"/>
        <v>2</v>
      </c>
      <c r="AL109" s="168">
        <f t="shared" ca="1" si="39"/>
        <v>2</v>
      </c>
      <c r="AM109" s="203" t="s">
        <v>423</v>
      </c>
      <c r="AN109" s="199" t="s">
        <v>573</v>
      </c>
    </row>
    <row r="110" spans="1:40" ht="20.25" customHeight="1">
      <c r="A110" s="203" t="s">
        <v>424</v>
      </c>
      <c r="B110" s="199" t="s">
        <v>574</v>
      </c>
      <c r="C110" s="190">
        <v>0</v>
      </c>
      <c r="D110" s="201">
        <f>生産者価格表!DT99</f>
        <v>0.99999196000000001</v>
      </c>
      <c r="E110" s="159">
        <f t="shared" si="20"/>
        <v>0</v>
      </c>
      <c r="F110" s="196">
        <f ca="1">OFFSET(投入係数表!$C$115,0,ROW()-16)</f>
        <v>0.42034203105297374</v>
      </c>
      <c r="G110" s="155">
        <f t="shared" ca="1" si="21"/>
        <v>0</v>
      </c>
      <c r="H110" s="317">
        <f ca="1">OFFSET(投入係数表!$C$110,0,ROW()-16)</f>
        <v>0.24317998762168819</v>
      </c>
      <c r="I110" s="156">
        <f t="shared" ca="1" si="22"/>
        <v>0</v>
      </c>
      <c r="J110" s="413"/>
      <c r="K110" s="157">
        <v>287320.41918473237</v>
      </c>
      <c r="L110" s="158">
        <f>生産者価格表!DT99</f>
        <v>0.99999196000000001</v>
      </c>
      <c r="M110" s="216">
        <f t="shared" si="23"/>
        <v>287318.10912856215</v>
      </c>
      <c r="N110" s="413"/>
      <c r="O110" s="159">
        <v>609804.22955099086</v>
      </c>
      <c r="P110" s="155">
        <f t="shared" ca="1" si="24"/>
        <v>256326.34839415734</v>
      </c>
      <c r="Q110" s="156">
        <f t="shared" ca="1" si="25"/>
        <v>148292.18499386305</v>
      </c>
      <c r="R110" s="160">
        <f>'雇用表(103部門）'!M101</f>
        <v>5.9565308051723685E-2</v>
      </c>
      <c r="S110" s="161">
        <f t="shared" si="26"/>
        <v>36</v>
      </c>
      <c r="T110" s="162">
        <f>'雇用表(103部門）'!N101</f>
        <v>4.3985170221711285E-2</v>
      </c>
      <c r="U110" s="163">
        <f t="shared" si="27"/>
        <v>27</v>
      </c>
      <c r="V110" s="157">
        <f t="shared" ca="1" si="28"/>
        <v>148292.18499386305</v>
      </c>
      <c r="W110" s="417"/>
      <c r="X110" s="417"/>
      <c r="Y110" s="224">
        <f>生産者価格表!DU99</f>
        <v>6.3206531788993596E-3</v>
      </c>
      <c r="Z110" s="157">
        <f t="shared" ca="1" si="29"/>
        <v>69094.104543675319</v>
      </c>
      <c r="AA110" s="164">
        <f>生産者価格表!DT99</f>
        <v>0.99999196000000001</v>
      </c>
      <c r="AB110" s="216">
        <f t="shared" ca="1" si="30"/>
        <v>69093.549027074783</v>
      </c>
      <c r="AC110" s="228">
        <f ca="1"/>
        <v>154803.85668046057</v>
      </c>
      <c r="AD110" s="155">
        <f t="shared" ca="1" si="31"/>
        <v>65070.567531898254</v>
      </c>
      <c r="AE110" s="156">
        <f t="shared" ca="1" si="32"/>
        <v>37645.199951343995</v>
      </c>
      <c r="AF110" s="165">
        <f t="shared" ca="1" si="33"/>
        <v>9</v>
      </c>
      <c r="AG110" s="166">
        <f t="shared" ca="1" si="34"/>
        <v>7</v>
      </c>
      <c r="AH110" s="159">
        <f t="shared" ca="1" si="35"/>
        <v>764608.08623145148</v>
      </c>
      <c r="AI110" s="155">
        <f t="shared" ca="1" si="36"/>
        <v>321396.91592605558</v>
      </c>
      <c r="AJ110" s="167">
        <f t="shared" ca="1" si="37"/>
        <v>185937.38494520704</v>
      </c>
      <c r="AK110" s="161">
        <f t="shared" ca="1" si="38"/>
        <v>45</v>
      </c>
      <c r="AL110" s="168">
        <f t="shared" ca="1" si="39"/>
        <v>34</v>
      </c>
      <c r="AM110" s="203" t="s">
        <v>424</v>
      </c>
      <c r="AN110" s="199" t="s">
        <v>574</v>
      </c>
    </row>
    <row r="111" spans="1:40" ht="20.25" customHeight="1">
      <c r="A111" s="203" t="s">
        <v>425</v>
      </c>
      <c r="B111" s="199" t="s">
        <v>575</v>
      </c>
      <c r="C111" s="190">
        <v>0</v>
      </c>
      <c r="D111" s="201">
        <f>生産者価格表!DT100</f>
        <v>0.73888968999999993</v>
      </c>
      <c r="E111" s="159">
        <f t="shared" si="20"/>
        <v>0</v>
      </c>
      <c r="F111" s="196">
        <f ca="1">OFFSET(投入係数表!$C$115,0,ROW()-16)</f>
        <v>0.75227423023415141</v>
      </c>
      <c r="G111" s="155">
        <f t="shared" ca="1" si="21"/>
        <v>0</v>
      </c>
      <c r="H111" s="317">
        <f ca="1">OFFSET(投入係数表!$C$110,0,ROW()-16)</f>
        <v>0.48128934979791771</v>
      </c>
      <c r="I111" s="156">
        <f t="shared" ca="1" si="22"/>
        <v>0</v>
      </c>
      <c r="J111" s="413"/>
      <c r="K111" s="157">
        <v>250031.83009823225</v>
      </c>
      <c r="L111" s="158">
        <f>生産者価格表!DT100</f>
        <v>0.73888968999999993</v>
      </c>
      <c r="M111" s="216">
        <f t="shared" si="23"/>
        <v>184745.94143141547</v>
      </c>
      <c r="N111" s="413"/>
      <c r="O111" s="159">
        <v>475063.37243608304</v>
      </c>
      <c r="P111" s="155">
        <f t="shared" ca="1" si="24"/>
        <v>357377.93281179434</v>
      </c>
      <c r="Q111" s="156">
        <f t="shared" ca="1" si="25"/>
        <v>228642.94163256843</v>
      </c>
      <c r="R111" s="160">
        <f>'雇用表(103部門）'!M102</f>
        <v>0.14291648445236962</v>
      </c>
      <c r="S111" s="161">
        <f t="shared" si="26"/>
        <v>68</v>
      </c>
      <c r="T111" s="162">
        <f>'雇用表(103部門）'!N102</f>
        <v>0.12177566161934759</v>
      </c>
      <c r="U111" s="163">
        <f t="shared" si="27"/>
        <v>58</v>
      </c>
      <c r="V111" s="157">
        <f t="shared" ca="1" si="28"/>
        <v>228642.94163256843</v>
      </c>
      <c r="W111" s="417"/>
      <c r="X111" s="417"/>
      <c r="Y111" s="224">
        <f>生産者価格表!DU100</f>
        <v>2.2380300570658796E-3</v>
      </c>
      <c r="Z111" s="157">
        <f t="shared" ca="1" si="29"/>
        <v>24464.984608082021</v>
      </c>
      <c r="AA111" s="164">
        <f>生産者価格表!DT100</f>
        <v>0.73888968999999993</v>
      </c>
      <c r="AB111" s="216">
        <f t="shared" ca="1" si="30"/>
        <v>18076.924892920495</v>
      </c>
      <c r="AC111" s="228">
        <f ca="1"/>
        <v>239419.85929575958</v>
      </c>
      <c r="AD111" s="155">
        <f t="shared" ca="1" si="31"/>
        <v>180109.39035448639</v>
      </c>
      <c r="AE111" s="156">
        <f t="shared" ca="1" si="32"/>
        <v>115230.22840916508</v>
      </c>
      <c r="AF111" s="165">
        <f t="shared" ca="1" si="33"/>
        <v>34</v>
      </c>
      <c r="AG111" s="166">
        <f t="shared" ca="1" si="34"/>
        <v>29</v>
      </c>
      <c r="AH111" s="159">
        <f t="shared" ca="1" si="35"/>
        <v>714483.23173184262</v>
      </c>
      <c r="AI111" s="155">
        <f t="shared" ca="1" si="36"/>
        <v>537487.32316628075</v>
      </c>
      <c r="AJ111" s="167">
        <f t="shared" ca="1" si="37"/>
        <v>343873.17004173354</v>
      </c>
      <c r="AK111" s="161">
        <f t="shared" ca="1" si="38"/>
        <v>102</v>
      </c>
      <c r="AL111" s="168">
        <f t="shared" ca="1" si="39"/>
        <v>87</v>
      </c>
      <c r="AM111" s="203" t="s">
        <v>425</v>
      </c>
      <c r="AN111" s="199" t="s">
        <v>575</v>
      </c>
    </row>
    <row r="112" spans="1:40" ht="20.25" customHeight="1">
      <c r="A112" s="203" t="s">
        <v>426</v>
      </c>
      <c r="B112" s="199" t="s">
        <v>576</v>
      </c>
      <c r="C112" s="190">
        <v>0</v>
      </c>
      <c r="D112" s="201">
        <f>生産者価格表!DT101</f>
        <v>0.78046293</v>
      </c>
      <c r="E112" s="159">
        <f t="shared" si="20"/>
        <v>0</v>
      </c>
      <c r="F112" s="196">
        <f ca="1">OFFSET(投入係数表!$C$115,0,ROW()-16)</f>
        <v>0.49775966276093975</v>
      </c>
      <c r="G112" s="155">
        <f t="shared" ca="1" si="21"/>
        <v>0</v>
      </c>
      <c r="H112" s="317">
        <f ca="1">OFFSET(投入係数表!$C$110,0,ROW()-16)</f>
        <v>0.26795666343616797</v>
      </c>
      <c r="I112" s="156">
        <f t="shared" ca="1" si="22"/>
        <v>0</v>
      </c>
      <c r="J112" s="413"/>
      <c r="K112" s="157">
        <v>0</v>
      </c>
      <c r="L112" s="158">
        <f>生産者価格表!DT101</f>
        <v>0.78046293</v>
      </c>
      <c r="M112" s="216">
        <f t="shared" si="23"/>
        <v>0</v>
      </c>
      <c r="N112" s="413"/>
      <c r="O112" s="159">
        <v>0</v>
      </c>
      <c r="P112" s="155">
        <f t="shared" ca="1" si="24"/>
        <v>0</v>
      </c>
      <c r="Q112" s="156">
        <f t="shared" ca="1" si="25"/>
        <v>0</v>
      </c>
      <c r="R112" s="160">
        <f>'雇用表(103部門）'!M103</f>
        <v>0.17966645791955457</v>
      </c>
      <c r="S112" s="161">
        <f t="shared" si="26"/>
        <v>0</v>
      </c>
      <c r="T112" s="162">
        <f>'雇用表(103部門）'!N103</f>
        <v>0.16751541141785045</v>
      </c>
      <c r="U112" s="163">
        <f t="shared" si="27"/>
        <v>0</v>
      </c>
      <c r="V112" s="157">
        <f t="shared" ca="1" si="28"/>
        <v>0</v>
      </c>
      <c r="W112" s="417"/>
      <c r="X112" s="417"/>
      <c r="Y112" s="224">
        <f>生産者価格表!DU101</f>
        <v>1.4778942763451399E-2</v>
      </c>
      <c r="Z112" s="157">
        <f t="shared" ca="1" si="29"/>
        <v>161555.74233242768</v>
      </c>
      <c r="AA112" s="164">
        <f>生産者価格表!DT101</f>
        <v>0.78046293</v>
      </c>
      <c r="AB112" s="216">
        <f t="shared" ca="1" si="30"/>
        <v>126088.26801909154</v>
      </c>
      <c r="AC112" s="228">
        <f ca="1"/>
        <v>126088.26801909154</v>
      </c>
      <c r="AD112" s="155">
        <f t="shared" ca="1" si="31"/>
        <v>62761.653767293988</v>
      </c>
      <c r="AE112" s="156">
        <f t="shared" ca="1" si="32"/>
        <v>33786.191596841054</v>
      </c>
      <c r="AF112" s="165">
        <f t="shared" ca="1" si="33"/>
        <v>23</v>
      </c>
      <c r="AG112" s="166">
        <f t="shared" ca="1" si="34"/>
        <v>21</v>
      </c>
      <c r="AH112" s="159">
        <f t="shared" ca="1" si="35"/>
        <v>126088.26801909154</v>
      </c>
      <c r="AI112" s="155">
        <f t="shared" ca="1" si="36"/>
        <v>62761.653767293988</v>
      </c>
      <c r="AJ112" s="167">
        <f t="shared" ca="1" si="37"/>
        <v>33786.191596841054</v>
      </c>
      <c r="AK112" s="161">
        <f t="shared" ca="1" si="38"/>
        <v>23</v>
      </c>
      <c r="AL112" s="168">
        <f t="shared" ca="1" si="39"/>
        <v>21</v>
      </c>
      <c r="AM112" s="203" t="s">
        <v>426</v>
      </c>
      <c r="AN112" s="199" t="s">
        <v>576</v>
      </c>
    </row>
    <row r="113" spans="1:40" ht="20.25" customHeight="1">
      <c r="A113" s="203" t="s">
        <v>427</v>
      </c>
      <c r="B113" s="199" t="s">
        <v>577</v>
      </c>
      <c r="C113" s="190">
        <v>0</v>
      </c>
      <c r="D113" s="201">
        <f>生産者価格表!DT102</f>
        <v>0.72892573000000005</v>
      </c>
      <c r="E113" s="159">
        <f t="shared" si="20"/>
        <v>0</v>
      </c>
      <c r="F113" s="196">
        <f ca="1">OFFSET(投入係数表!$C$115,0,ROW()-16)</f>
        <v>0.47097721794468134</v>
      </c>
      <c r="G113" s="155">
        <f t="shared" ca="1" si="21"/>
        <v>0</v>
      </c>
      <c r="H113" s="317">
        <f ca="1">OFFSET(投入係数表!$C$110,0,ROW()-16)</f>
        <v>0.31436869757655267</v>
      </c>
      <c r="I113" s="156">
        <f t="shared" ca="1" si="22"/>
        <v>0</v>
      </c>
      <c r="J113" s="413"/>
      <c r="K113" s="157">
        <v>0</v>
      </c>
      <c r="L113" s="158">
        <f>生産者価格表!DT102</f>
        <v>0.72892573000000005</v>
      </c>
      <c r="M113" s="216">
        <f t="shared" si="23"/>
        <v>0</v>
      </c>
      <c r="N113" s="413"/>
      <c r="O113" s="159">
        <v>2139.4798623111628</v>
      </c>
      <c r="P113" s="155">
        <f t="shared" ca="1" si="24"/>
        <v>1007.6462733999814</v>
      </c>
      <c r="Q113" s="156">
        <f t="shared" ca="1" si="25"/>
        <v>672.58549780602254</v>
      </c>
      <c r="R113" s="160">
        <f>'雇用表(103部門）'!M104</f>
        <v>0.20929925110192563</v>
      </c>
      <c r="S113" s="161">
        <f t="shared" si="26"/>
        <v>0</v>
      </c>
      <c r="T113" s="162">
        <f>'雇用表(103部門）'!N104</f>
        <v>0.17089969443344194</v>
      </c>
      <c r="U113" s="163">
        <f t="shared" si="27"/>
        <v>0</v>
      </c>
      <c r="V113" s="157">
        <f t="shared" ca="1" si="28"/>
        <v>672.58549780602254</v>
      </c>
      <c r="W113" s="417"/>
      <c r="X113" s="417"/>
      <c r="Y113" s="224">
        <f>生産者価格表!DU102</f>
        <v>4.0102395327351034E-2</v>
      </c>
      <c r="Z113" s="157">
        <f t="shared" ca="1" si="29"/>
        <v>438378.6005613879</v>
      </c>
      <c r="AA113" s="164">
        <f>生産者価格表!DT102</f>
        <v>0.72892573000000005</v>
      </c>
      <c r="AB113" s="216">
        <f t="shared" ca="1" si="30"/>
        <v>319545.44143058808</v>
      </c>
      <c r="AC113" s="228">
        <f ca="1"/>
        <v>323864.99915677734</v>
      </c>
      <c r="AD113" s="155">
        <f t="shared" ca="1" si="31"/>
        <v>152533.03629251555</v>
      </c>
      <c r="AE113" s="156">
        <f t="shared" ca="1" si="32"/>
        <v>101813.01797554742</v>
      </c>
      <c r="AF113" s="165">
        <f t="shared" ca="1" si="33"/>
        <v>68</v>
      </c>
      <c r="AG113" s="166">
        <f t="shared" ca="1" si="34"/>
        <v>55</v>
      </c>
      <c r="AH113" s="159">
        <f t="shared" ca="1" si="35"/>
        <v>326004.4790190885</v>
      </c>
      <c r="AI113" s="155">
        <f t="shared" ca="1" si="36"/>
        <v>153540.68256591554</v>
      </c>
      <c r="AJ113" s="167">
        <f t="shared" ca="1" si="37"/>
        <v>102485.60347335345</v>
      </c>
      <c r="AK113" s="161">
        <f t="shared" ca="1" si="38"/>
        <v>68</v>
      </c>
      <c r="AL113" s="168">
        <f t="shared" ca="1" si="39"/>
        <v>55</v>
      </c>
      <c r="AM113" s="203" t="s">
        <v>427</v>
      </c>
      <c r="AN113" s="199" t="s">
        <v>577</v>
      </c>
    </row>
    <row r="114" spans="1:40" s="365" customFormat="1" ht="20.25" customHeight="1">
      <c r="A114" s="240" t="s">
        <v>428</v>
      </c>
      <c r="B114" s="241" t="s">
        <v>578</v>
      </c>
      <c r="C114" s="190">
        <v>0</v>
      </c>
      <c r="D114" s="201">
        <f>生産者価格表!DT103</f>
        <v>0.97957766999999996</v>
      </c>
      <c r="E114" s="159">
        <f t="shared" si="20"/>
        <v>0</v>
      </c>
      <c r="F114" s="196">
        <f ca="1">OFFSET(投入係数表!$C$115,0,ROW()-16)</f>
        <v>0.72837928473523805</v>
      </c>
      <c r="G114" s="155">
        <f t="shared" ca="1" si="21"/>
        <v>0</v>
      </c>
      <c r="H114" s="317">
        <f ca="1">OFFSET(投入係数表!$C$110,0,ROW()-16)</f>
        <v>0.28087802187663591</v>
      </c>
      <c r="I114" s="156">
        <f t="shared" ca="1" si="22"/>
        <v>0</v>
      </c>
      <c r="J114" s="413"/>
      <c r="K114" s="157">
        <v>3780.1431261159159</v>
      </c>
      <c r="L114" s="158">
        <f>生産者価格表!DT103</f>
        <v>0.97957766999999996</v>
      </c>
      <c r="M114" s="320">
        <f t="shared" si="23"/>
        <v>3702.943795747145</v>
      </c>
      <c r="N114" s="413"/>
      <c r="O114" s="159">
        <v>5567.9510023945513</v>
      </c>
      <c r="P114" s="155">
        <f t="shared" ca="1" si="24"/>
        <v>4055.5801685649949</v>
      </c>
      <c r="Q114" s="156">
        <f t="shared" ca="1" si="25"/>
        <v>1563.9150634586135</v>
      </c>
      <c r="R114" s="160">
        <f>'雇用表(103部門）'!M105</f>
        <v>0.27266531723874632</v>
      </c>
      <c r="S114" s="161">
        <f t="shared" si="26"/>
        <v>2</v>
      </c>
      <c r="T114" s="162">
        <f>'雇用表(103部門）'!N105</f>
        <v>0.1528785275298078</v>
      </c>
      <c r="U114" s="163">
        <f t="shared" si="27"/>
        <v>1</v>
      </c>
      <c r="V114" s="157">
        <f t="shared" ca="1" si="28"/>
        <v>1563.9150634586135</v>
      </c>
      <c r="W114" s="417"/>
      <c r="X114" s="417"/>
      <c r="Y114" s="224">
        <f>生産者価格表!DU103</f>
        <v>1.529132457038296E-2</v>
      </c>
      <c r="Z114" s="157">
        <f t="shared" ca="1" si="29"/>
        <v>167156.83467721779</v>
      </c>
      <c r="AA114" s="164">
        <f>生産者価格表!DT103</f>
        <v>0.97957766999999996</v>
      </c>
      <c r="AB114" s="216">
        <f t="shared" ca="1" si="30"/>
        <v>163743.10263768421</v>
      </c>
      <c r="AC114" s="228">
        <f ca="1"/>
        <v>173466.26424201246</v>
      </c>
      <c r="AD114" s="155">
        <f t="shared" ca="1" si="31"/>
        <v>126349.23347429084</v>
      </c>
      <c r="AE114" s="156">
        <f t="shared" ca="1" si="32"/>
        <v>48722.861162626279</v>
      </c>
      <c r="AF114" s="165">
        <f t="shared" ca="1" si="33"/>
        <v>47</v>
      </c>
      <c r="AG114" s="166">
        <f t="shared" ca="1" si="34"/>
        <v>27</v>
      </c>
      <c r="AH114" s="159">
        <f t="shared" ca="1" si="35"/>
        <v>179034.21524440701</v>
      </c>
      <c r="AI114" s="155">
        <f t="shared" ca="1" si="36"/>
        <v>130404.81364285584</v>
      </c>
      <c r="AJ114" s="167">
        <f t="shared" ca="1" si="37"/>
        <v>50286.77622608489</v>
      </c>
      <c r="AK114" s="161">
        <f t="shared" ca="1" si="38"/>
        <v>49</v>
      </c>
      <c r="AL114" s="168">
        <f t="shared" ca="1" si="39"/>
        <v>28</v>
      </c>
      <c r="AM114" s="240" t="s">
        <v>428</v>
      </c>
      <c r="AN114" s="199" t="s">
        <v>578</v>
      </c>
    </row>
    <row r="115" spans="1:40" s="365" customFormat="1" ht="20.25" customHeight="1">
      <c r="A115" s="240" t="s">
        <v>429</v>
      </c>
      <c r="B115" s="241" t="s">
        <v>579</v>
      </c>
      <c r="C115" s="190">
        <v>0</v>
      </c>
      <c r="D115" s="201">
        <f>生産者価格表!DT104</f>
        <v>0.85279939999999999</v>
      </c>
      <c r="E115" s="159">
        <f t="shared" si="20"/>
        <v>0</v>
      </c>
      <c r="F115" s="196">
        <f ca="1">OFFSET(投入係数表!$C$115,0,ROW()-16)</f>
        <v>0.7195091332204967</v>
      </c>
      <c r="G115" s="155">
        <f t="shared" ca="1" si="21"/>
        <v>0</v>
      </c>
      <c r="H115" s="317">
        <f ca="1">OFFSET(投入係数表!$C$110,0,ROW()-16)</f>
        <v>0.18802391782411462</v>
      </c>
      <c r="I115" s="156">
        <f t="shared" ca="1" si="22"/>
        <v>0</v>
      </c>
      <c r="J115" s="413"/>
      <c r="K115" s="157">
        <v>0</v>
      </c>
      <c r="L115" s="158">
        <f>生産者価格表!DT104</f>
        <v>0.85279939999999999</v>
      </c>
      <c r="M115" s="320">
        <f t="shared" si="23"/>
        <v>0</v>
      </c>
      <c r="N115" s="413"/>
      <c r="O115" s="159">
        <v>3041.9697562914207</v>
      </c>
      <c r="P115" s="155">
        <f t="shared" ca="1" si="24"/>
        <v>2188.7250226322058</v>
      </c>
      <c r="Q115" s="156">
        <f t="shared" ca="1" si="25"/>
        <v>571.96307148038011</v>
      </c>
      <c r="R115" s="160">
        <f>'雇用表(103部門）'!M106</f>
        <v>0.10723631402311809</v>
      </c>
      <c r="S115" s="161">
        <f t="shared" si="26"/>
        <v>0</v>
      </c>
      <c r="T115" s="162">
        <f>'雇用表(103部門）'!N106</f>
        <v>0.10397740425823136</v>
      </c>
      <c r="U115" s="163">
        <f t="shared" si="27"/>
        <v>0</v>
      </c>
      <c r="V115" s="157">
        <f t="shared" ca="1" si="28"/>
        <v>571.96307148038011</v>
      </c>
      <c r="W115" s="417"/>
      <c r="X115" s="417"/>
      <c r="Y115" s="224">
        <f>生産者価格表!DU104</f>
        <v>2.6409838299126711E-2</v>
      </c>
      <c r="Z115" s="157">
        <f t="shared" ca="1" si="29"/>
        <v>288698.66401041398</v>
      </c>
      <c r="AA115" s="164">
        <f>生産者価格表!DT104</f>
        <v>0.85279939999999999</v>
      </c>
      <c r="AB115" s="216">
        <f t="shared" ca="1" si="30"/>
        <v>246202.04744888263</v>
      </c>
      <c r="AC115" s="228">
        <f ca="1"/>
        <v>253710.59971028805</v>
      </c>
      <c r="AD115" s="155">
        <f t="shared" ca="1" si="31"/>
        <v>182547.09368640176</v>
      </c>
      <c r="AE115" s="156">
        <f t="shared" ca="1" si="32"/>
        <v>47703.660951034042</v>
      </c>
      <c r="AF115" s="165">
        <f t="shared" ca="1" si="33"/>
        <v>27</v>
      </c>
      <c r="AG115" s="166">
        <f t="shared" ca="1" si="34"/>
        <v>26</v>
      </c>
      <c r="AH115" s="159">
        <f t="shared" ca="1" si="35"/>
        <v>256752.56946657947</v>
      </c>
      <c r="AI115" s="155">
        <f t="shared" ca="1" si="36"/>
        <v>184735.81870903395</v>
      </c>
      <c r="AJ115" s="167">
        <f t="shared" ca="1" si="37"/>
        <v>48275.624022514421</v>
      </c>
      <c r="AK115" s="161">
        <f t="shared" ca="1" si="38"/>
        <v>27</v>
      </c>
      <c r="AL115" s="168">
        <f t="shared" ca="1" si="39"/>
        <v>26</v>
      </c>
      <c r="AM115" s="240" t="s">
        <v>429</v>
      </c>
      <c r="AN115" s="199" t="s">
        <v>579</v>
      </c>
    </row>
    <row r="116" spans="1:40" s="365" customFormat="1" ht="20.25" customHeight="1">
      <c r="A116" s="240" t="s">
        <v>430</v>
      </c>
      <c r="B116" s="241" t="s">
        <v>580</v>
      </c>
      <c r="C116" s="190">
        <v>0</v>
      </c>
      <c r="D116" s="201">
        <f>生産者価格表!DT105</f>
        <v>0.99557967000000003</v>
      </c>
      <c r="E116" s="159">
        <f t="shared" si="20"/>
        <v>0</v>
      </c>
      <c r="F116" s="196">
        <f ca="1">OFFSET(投入係数表!$C$115,0,ROW()-16)</f>
        <v>0.71186265639103175</v>
      </c>
      <c r="G116" s="155">
        <f t="shared" ca="1" si="21"/>
        <v>0</v>
      </c>
      <c r="H116" s="317">
        <f ca="1">OFFSET(投入係数表!$C$110,0,ROW()-16)</f>
        <v>0.26505918453589578</v>
      </c>
      <c r="I116" s="156">
        <f t="shared" ca="1" si="22"/>
        <v>0</v>
      </c>
      <c r="J116" s="413"/>
      <c r="K116" s="157">
        <v>2428.3195136505806</v>
      </c>
      <c r="L116" s="158">
        <f>生産者価格表!DT105</f>
        <v>0.99557967000000003</v>
      </c>
      <c r="M116" s="320">
        <f t="shared" si="23"/>
        <v>2417.5855400548057</v>
      </c>
      <c r="N116" s="413"/>
      <c r="O116" s="159">
        <v>20071.202726838466</v>
      </c>
      <c r="P116" s="155">
        <f t="shared" ca="1" si="24"/>
        <v>14287.93969009015</v>
      </c>
      <c r="Q116" s="156">
        <f t="shared" ca="1" si="25"/>
        <v>5320.056627430452</v>
      </c>
      <c r="R116" s="160">
        <f>'雇用表(103部門）'!M107</f>
        <v>0.15287559247114393</v>
      </c>
      <c r="S116" s="161">
        <f t="shared" si="26"/>
        <v>3</v>
      </c>
      <c r="T116" s="162">
        <f>'雇用表(103部門）'!N107</f>
        <v>0.10555520380712864</v>
      </c>
      <c r="U116" s="163">
        <f t="shared" si="27"/>
        <v>2</v>
      </c>
      <c r="V116" s="157">
        <f t="shared" ca="1" si="28"/>
        <v>5320.056627430452</v>
      </c>
      <c r="W116" s="417"/>
      <c r="X116" s="417"/>
      <c r="Y116" s="224">
        <f>生産者価格表!DU105</f>
        <v>1.9171288286119643E-2</v>
      </c>
      <c r="Z116" s="157">
        <f t="shared" ca="1" si="29"/>
        <v>209570.58702416427</v>
      </c>
      <c r="AA116" s="164">
        <f>生産者価格表!DT105</f>
        <v>0.99557967000000003</v>
      </c>
      <c r="AB116" s="216">
        <f t="shared" ca="1" si="30"/>
        <v>208644.21587122374</v>
      </c>
      <c r="AC116" s="228">
        <f ca="1"/>
        <v>216454.99392914763</v>
      </c>
      <c r="AD116" s="155">
        <f t="shared" ca="1" si="31"/>
        <v>154086.22696750768</v>
      </c>
      <c r="AE116" s="156">
        <f t="shared" ca="1" si="32"/>
        <v>57373.384179582143</v>
      </c>
      <c r="AF116" s="165">
        <f t="shared" ca="1" si="33"/>
        <v>33</v>
      </c>
      <c r="AG116" s="166">
        <f t="shared" ca="1" si="34"/>
        <v>23</v>
      </c>
      <c r="AH116" s="159">
        <f t="shared" ca="1" si="35"/>
        <v>236526.1966559861</v>
      </c>
      <c r="AI116" s="155">
        <f t="shared" ca="1" si="36"/>
        <v>168374.16665759785</v>
      </c>
      <c r="AJ116" s="167">
        <f t="shared" ca="1" si="37"/>
        <v>62693.440807012594</v>
      </c>
      <c r="AK116" s="161">
        <f t="shared" ca="1" si="38"/>
        <v>36</v>
      </c>
      <c r="AL116" s="168">
        <f t="shared" ca="1" si="39"/>
        <v>25</v>
      </c>
      <c r="AM116" s="240" t="s">
        <v>430</v>
      </c>
      <c r="AN116" s="199" t="s">
        <v>580</v>
      </c>
    </row>
    <row r="117" spans="1:40" s="365" customFormat="1" ht="20.25" customHeight="1">
      <c r="A117" s="240" t="s">
        <v>431</v>
      </c>
      <c r="B117" s="241" t="s">
        <v>581</v>
      </c>
      <c r="C117" s="190">
        <v>0</v>
      </c>
      <c r="D117" s="201">
        <f>生産者価格表!DT106</f>
        <v>1</v>
      </c>
      <c r="E117" s="159">
        <f t="shared" si="20"/>
        <v>0</v>
      </c>
      <c r="F117" s="196">
        <f ca="1">OFFSET(投入係数表!$C$115,0,ROW()-16)</f>
        <v>0</v>
      </c>
      <c r="G117" s="155">
        <f t="shared" ca="1" si="21"/>
        <v>0</v>
      </c>
      <c r="H117" s="317">
        <f ca="1">OFFSET(投入係数表!$C$110,0,ROW()-16)</f>
        <v>0</v>
      </c>
      <c r="I117" s="156">
        <f t="shared" ca="1" si="22"/>
        <v>0</v>
      </c>
      <c r="J117" s="413"/>
      <c r="K117" s="157">
        <v>37565.09846177711</v>
      </c>
      <c r="L117" s="158">
        <f>生産者価格表!DT106</f>
        <v>1</v>
      </c>
      <c r="M117" s="320">
        <f t="shared" si="23"/>
        <v>37565.09846177711</v>
      </c>
      <c r="N117" s="413"/>
      <c r="O117" s="159">
        <v>66921.912001726902</v>
      </c>
      <c r="P117" s="155">
        <f t="shared" ca="1" si="24"/>
        <v>0</v>
      </c>
      <c r="Q117" s="156">
        <f t="shared" ca="1" si="25"/>
        <v>0</v>
      </c>
      <c r="R117" s="160">
        <f>'雇用表(103部門）'!M108</f>
        <v>0</v>
      </c>
      <c r="S117" s="161">
        <f t="shared" si="26"/>
        <v>0</v>
      </c>
      <c r="T117" s="162">
        <f>'雇用表(103部門）'!N108</f>
        <v>0</v>
      </c>
      <c r="U117" s="163">
        <f t="shared" si="27"/>
        <v>0</v>
      </c>
      <c r="V117" s="157">
        <f t="shared" ca="1" si="28"/>
        <v>0</v>
      </c>
      <c r="W117" s="417"/>
      <c r="X117" s="417"/>
      <c r="Y117" s="224">
        <f>生産者価格表!DU106</f>
        <v>0</v>
      </c>
      <c r="Z117" s="157">
        <f t="shared" ca="1" si="29"/>
        <v>0</v>
      </c>
      <c r="AA117" s="164">
        <f>生産者価格表!DT106</f>
        <v>1</v>
      </c>
      <c r="AB117" s="216">
        <f t="shared" ca="1" si="30"/>
        <v>0</v>
      </c>
      <c r="AC117" s="228">
        <f ca="1"/>
        <v>15292.62913608921</v>
      </c>
      <c r="AD117" s="155">
        <f t="shared" ca="1" si="31"/>
        <v>0</v>
      </c>
      <c r="AE117" s="156">
        <f t="shared" ca="1" si="32"/>
        <v>0</v>
      </c>
      <c r="AF117" s="165">
        <f t="shared" ca="1" si="33"/>
        <v>0</v>
      </c>
      <c r="AG117" s="166">
        <f t="shared" ca="1" si="34"/>
        <v>0</v>
      </c>
      <c r="AH117" s="159">
        <f t="shared" ca="1" si="35"/>
        <v>82214.541137816108</v>
      </c>
      <c r="AI117" s="155">
        <f t="shared" ca="1" si="36"/>
        <v>0</v>
      </c>
      <c r="AJ117" s="167">
        <f t="shared" ca="1" si="37"/>
        <v>0</v>
      </c>
      <c r="AK117" s="161">
        <f t="shared" ca="1" si="38"/>
        <v>0</v>
      </c>
      <c r="AL117" s="168">
        <f t="shared" ca="1" si="39"/>
        <v>0</v>
      </c>
      <c r="AM117" s="240" t="s">
        <v>431</v>
      </c>
      <c r="AN117" s="199" t="s">
        <v>581</v>
      </c>
    </row>
    <row r="118" spans="1:40" s="365" customFormat="1" ht="20.25" customHeight="1" thickBot="1">
      <c r="A118" s="321" t="s">
        <v>432</v>
      </c>
      <c r="B118" s="200" t="s">
        <v>582</v>
      </c>
      <c r="C118" s="204">
        <v>0</v>
      </c>
      <c r="D118" s="202">
        <f>生産者価格表!DT107</f>
        <v>0.98330790999999995</v>
      </c>
      <c r="E118" s="159">
        <f t="shared" si="20"/>
        <v>0</v>
      </c>
      <c r="F118" s="208">
        <f ca="1">OFFSET(投入係数表!$C$115,0,ROW()-16)</f>
        <v>0.38779764508674192</v>
      </c>
      <c r="G118" s="170">
        <f t="shared" ca="1" si="21"/>
        <v>0</v>
      </c>
      <c r="H118" s="318">
        <f ca="1">OFFSET(投入係数表!$C$110,0,ROW()-16)</f>
        <v>3.6184661737264999E-2</v>
      </c>
      <c r="I118" s="171">
        <f t="shared" ca="1" si="22"/>
        <v>0</v>
      </c>
      <c r="J118" s="414"/>
      <c r="K118" s="322">
        <v>59819.376515587996</v>
      </c>
      <c r="L118" s="212">
        <f>生産者価格表!DT107</f>
        <v>0.98330790999999995</v>
      </c>
      <c r="M118" s="322">
        <f t="shared" si="23"/>
        <v>58820.86609904591</v>
      </c>
      <c r="N118" s="414"/>
      <c r="O118" s="159">
        <v>272740.03844907705</v>
      </c>
      <c r="P118" s="170">
        <f t="shared" ca="1" si="24"/>
        <v>105767.94463141952</v>
      </c>
      <c r="Q118" s="171">
        <f t="shared" ca="1" si="25"/>
        <v>9869.0060334885038</v>
      </c>
      <c r="R118" s="217">
        <f>'雇用表(103部門）'!M109</f>
        <v>6.0304618330677406E-3</v>
      </c>
      <c r="S118" s="221">
        <f t="shared" si="26"/>
        <v>2</v>
      </c>
      <c r="T118" s="218">
        <f>'雇用表(103部門）'!N109</f>
        <v>6.0304618330677406E-3</v>
      </c>
      <c r="U118" s="222">
        <f t="shared" si="27"/>
        <v>2</v>
      </c>
      <c r="V118" s="215">
        <f t="shared" ca="1" si="28"/>
        <v>9869.0060334885038</v>
      </c>
      <c r="W118" s="418"/>
      <c r="X118" s="418"/>
      <c r="Y118" s="225">
        <f>生産者価格表!DU107</f>
        <v>8.0574365309893844E-5</v>
      </c>
      <c r="Z118" s="215">
        <f t="shared" ca="1" si="29"/>
        <v>880.79719970199858</v>
      </c>
      <c r="AA118" s="226">
        <f>生産者価格表!DT107</f>
        <v>0.98330790999999995</v>
      </c>
      <c r="AB118" s="230">
        <f t="shared" ca="1" si="30"/>
        <v>866.09485357282483</v>
      </c>
      <c r="AC118" s="228">
        <f ca="1"/>
        <v>52036.575021421668</v>
      </c>
      <c r="AD118" s="170">
        <f t="shared" ca="1" si="31"/>
        <v>20179.661251686899</v>
      </c>
      <c r="AE118" s="171">
        <f t="shared" ca="1" si="32"/>
        <v>1882.9258651159562</v>
      </c>
      <c r="AF118" s="231">
        <f t="shared" ca="1" si="33"/>
        <v>0</v>
      </c>
      <c r="AG118" s="232">
        <f t="shared" ca="1" si="34"/>
        <v>0</v>
      </c>
      <c r="AH118" s="169">
        <f t="shared" ca="1" si="35"/>
        <v>324776.61347049871</v>
      </c>
      <c r="AI118" s="170">
        <f t="shared" ca="1" si="36"/>
        <v>125947.60588310641</v>
      </c>
      <c r="AJ118" s="235">
        <f t="shared" ca="1" si="37"/>
        <v>11751.93189860446</v>
      </c>
      <c r="AK118" s="221">
        <f t="shared" ca="1" si="38"/>
        <v>2</v>
      </c>
      <c r="AL118" s="237">
        <f t="shared" ca="1" si="39"/>
        <v>2</v>
      </c>
      <c r="AM118" s="321" t="s">
        <v>432</v>
      </c>
      <c r="AN118" s="200" t="s">
        <v>582</v>
      </c>
    </row>
    <row r="119" spans="1:40" ht="20.25" customHeight="1" thickTop="1" thickBot="1">
      <c r="A119" s="410" t="s">
        <v>13</v>
      </c>
      <c r="B119" s="411"/>
      <c r="C119" s="205">
        <f>SUM(C16:C118)</f>
        <v>0</v>
      </c>
      <c r="D119" s="206"/>
      <c r="E119" s="207">
        <f>SUM(E16:E118)</f>
        <v>59723000</v>
      </c>
      <c r="F119" s="209"/>
      <c r="G119" s="210">
        <f ca="1">SUM(G16:G118)</f>
        <v>21323639.66642027</v>
      </c>
      <c r="H119" s="319"/>
      <c r="I119" s="173">
        <f ca="1">SUM(I16:I118)</f>
        <v>11978241.973992035</v>
      </c>
      <c r="J119" s="174"/>
      <c r="K119" s="175">
        <f>SUM(K16:K118)</f>
        <v>38399360.333579727</v>
      </c>
      <c r="L119" s="213"/>
      <c r="M119" s="214">
        <f>SUM(M16:M118)</f>
        <v>18400151.677685484</v>
      </c>
      <c r="N119" s="174"/>
      <c r="O119" s="176">
        <f>SUM(O16:O118)</f>
        <v>22333973.015885834</v>
      </c>
      <c r="P119" s="172">
        <f ca="1">SUM(P16:P118)</f>
        <v>13024221.816412838</v>
      </c>
      <c r="Q119" s="173">
        <f ca="1">SUM(Q16:Q118)</f>
        <v>5231052.7733388972</v>
      </c>
      <c r="R119" s="219"/>
      <c r="S119" s="177">
        <f>SUM(S16:S118)</f>
        <v>7245</v>
      </c>
      <c r="T119" s="220"/>
      <c r="U119" s="177">
        <f>SUM(U16:U118)</f>
        <v>5569</v>
      </c>
      <c r="V119" s="175">
        <f ca="1">SUM(V16:V118)</f>
        <v>17209294.74733093</v>
      </c>
      <c r="W119" s="178">
        <f>E3</f>
        <v>0.63520799999999999</v>
      </c>
      <c r="X119" s="211">
        <f ca="1">V119*W119</f>
        <v>10931481.697862586</v>
      </c>
      <c r="Y119" s="178">
        <f>生産者価格表!DU108</f>
        <v>1</v>
      </c>
      <c r="Z119" s="175">
        <f ca="1">SUM(Z16:Z118)</f>
        <v>10931481.697862584</v>
      </c>
      <c r="AA119" s="227"/>
      <c r="AB119" s="214">
        <f t="shared" ref="AB119:AL119" ca="1" si="40">SUM(AB16:AB118)</f>
        <v>7762429.3874660386</v>
      </c>
      <c r="AC119" s="176">
        <f t="shared" ca="1" si="40"/>
        <v>9747756.1639172826</v>
      </c>
      <c r="AD119" s="172">
        <f t="shared" ca="1" si="40"/>
        <v>6505875.4595437367</v>
      </c>
      <c r="AE119" s="173">
        <f t="shared" ca="1" si="40"/>
        <v>2282308.4260997395</v>
      </c>
      <c r="AF119" s="233">
        <f t="shared" ca="1" si="40"/>
        <v>820</v>
      </c>
      <c r="AG119" s="234">
        <f t="shared" ca="1" si="40"/>
        <v>661</v>
      </c>
      <c r="AH119" s="176">
        <f t="shared" ca="1" si="40"/>
        <v>91804729.179803133</v>
      </c>
      <c r="AI119" s="172">
        <f t="shared" ca="1" si="40"/>
        <v>40853736.942376837</v>
      </c>
      <c r="AJ119" s="236">
        <f t="shared" ca="1" si="40"/>
        <v>19491603.173430666</v>
      </c>
      <c r="AK119" s="177">
        <f t="shared" ca="1" si="40"/>
        <v>8065</v>
      </c>
      <c r="AL119" s="238">
        <f t="shared" ca="1" si="40"/>
        <v>6230</v>
      </c>
      <c r="AM119" s="410" t="s">
        <v>13</v>
      </c>
      <c r="AN119" s="411"/>
    </row>
  </sheetData>
  <mergeCells count="16">
    <mergeCell ref="A119:B119"/>
    <mergeCell ref="AM119:AN119"/>
    <mergeCell ref="J16:J118"/>
    <mergeCell ref="N16:N118"/>
    <mergeCell ref="W16:W118"/>
    <mergeCell ref="X16:X118"/>
    <mergeCell ref="AM14:AN14"/>
    <mergeCell ref="A14:B14"/>
    <mergeCell ref="AH12:AL12"/>
    <mergeCell ref="C12:C13"/>
    <mergeCell ref="AC12:AE12"/>
    <mergeCell ref="AD13:AE13"/>
    <mergeCell ref="O12:Q12"/>
    <mergeCell ref="P13:Q13"/>
    <mergeCell ref="E12:I12"/>
    <mergeCell ref="F13:I13"/>
  </mergeCells>
  <phoneticPr fontId="4"/>
  <dataValidations count="3">
    <dataValidation type="list" allowBlank="1" showInputMessage="1" showErrorMessage="1" error="リストから選択してください。" sqref="C12" xr:uid="{00000000-0002-0000-0200-000000000000}">
      <formula1>"億円,百万円,千円,円"</formula1>
    </dataValidation>
    <dataValidation type="decimal" imeMode="off" operator="greaterThanOrEqual" allowBlank="1" showInputMessage="1" showErrorMessage="1" sqref="C16:C118" xr:uid="{00000000-0002-0000-0200-000001000000}">
      <formula1>0</formula1>
    </dataValidation>
    <dataValidation allowBlank="1" showInputMessage="1" sqref="E3" xr:uid="{00000000-0002-0000-0200-000002000000}"/>
  </dataValidations>
  <pageMargins left="0.39370078740157483" right="0.39370078740157483" top="0.39370078740157483" bottom="0.39370078740157483" header="0.51181102362204722" footer="0.31496062992125984"/>
  <pageSetup paperSize="9" fitToHeight="4" orientation="portrait" cellComments="asDisplayed" r:id="rId1"/>
  <headerFooter alignWithMargins="0">
    <oddFooter>&amp;C&amp;P&amp;R（平成25年岩手県産業連関表 経済波及効果簡易分析ツール）</oddFooter>
  </headerFooter>
  <rowBreaks count="1" manualBreakCount="1">
    <brk id="52" max="39" man="1"/>
  </rowBreaks>
  <colBreaks count="1" manualBreakCount="1">
    <brk id="21" max="1048575"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52"/>
  <sheetViews>
    <sheetView showGridLines="0" topLeftCell="A29" zoomScale="80" zoomScaleNormal="80" workbookViewId="0">
      <selection activeCell="C93" sqref="C93:H93"/>
    </sheetView>
  </sheetViews>
  <sheetFormatPr baseColWidth="10" defaultColWidth="3.1640625" defaultRowHeight="18.75" customHeight="1"/>
  <cols>
    <col min="1" max="16384" width="3.1640625" style="10"/>
  </cols>
  <sheetData>
    <row r="1" spans="1:38" ht="26.25" customHeight="1">
      <c r="I1" s="71" t="s">
        <v>43</v>
      </c>
      <c r="J1" s="586"/>
      <c r="K1" s="586"/>
      <c r="L1" s="586"/>
      <c r="M1" s="586"/>
      <c r="N1" s="586"/>
      <c r="O1" s="586"/>
      <c r="P1" s="586"/>
      <c r="Q1" s="586"/>
      <c r="R1" s="586"/>
      <c r="S1" s="586"/>
      <c r="T1" s="586"/>
      <c r="U1" s="586"/>
      <c r="V1" s="586"/>
      <c r="W1" s="586"/>
      <c r="X1" s="586"/>
      <c r="Y1" s="586"/>
      <c r="Z1" s="586"/>
      <c r="AA1" s="586"/>
      <c r="AB1" s="586"/>
      <c r="AC1" s="586"/>
      <c r="AD1" s="586"/>
      <c r="AE1" s="586"/>
      <c r="AF1" s="586"/>
      <c r="AG1" s="586"/>
      <c r="AH1" s="586"/>
      <c r="AI1" s="586"/>
    </row>
    <row r="2" spans="1:38" s="62" customFormat="1" ht="22.5" customHeight="1"/>
    <row r="3" spans="1:38" s="62" customFormat="1" ht="22.5" customHeight="1" thickBot="1">
      <c r="B3" s="198" t="s">
        <v>814</v>
      </c>
      <c r="L3" s="9"/>
      <c r="AL3" s="63" t="str">
        <f>"(単位："&amp;入力・分析シート!C12&amp;")"</f>
        <v>(単位：千円)</v>
      </c>
    </row>
    <row r="4" spans="1:38" s="62" customFormat="1" ht="22.5" customHeight="1" thickTop="1">
      <c r="B4" s="570" t="s">
        <v>44</v>
      </c>
      <c r="C4" s="571"/>
      <c r="D4" s="571"/>
      <c r="E4" s="571"/>
      <c r="F4" s="571"/>
      <c r="G4" s="571"/>
      <c r="H4" s="571"/>
      <c r="I4" s="571"/>
      <c r="J4" s="571"/>
      <c r="K4" s="571"/>
      <c r="L4" s="571" t="s">
        <v>50</v>
      </c>
      <c r="M4" s="571"/>
      <c r="N4" s="571"/>
      <c r="O4" s="571"/>
      <c r="P4" s="571"/>
      <c r="Q4" s="571"/>
      <c r="R4" s="571"/>
      <c r="S4" s="571"/>
      <c r="T4" s="571"/>
      <c r="U4" s="571"/>
      <c r="V4" s="579"/>
      <c r="W4" s="579"/>
      <c r="X4" s="579"/>
      <c r="Y4" s="579"/>
      <c r="Z4" s="579"/>
      <c r="AA4" s="579"/>
      <c r="AB4" s="560" t="s">
        <v>54</v>
      </c>
      <c r="AC4" s="560"/>
      <c r="AD4" s="560"/>
      <c r="AE4" s="560"/>
      <c r="AF4" s="561"/>
      <c r="AG4" s="592" t="s">
        <v>39</v>
      </c>
      <c r="AH4" s="593"/>
      <c r="AI4" s="593"/>
      <c r="AJ4" s="593"/>
      <c r="AK4" s="593"/>
      <c r="AL4" s="594"/>
    </row>
    <row r="5" spans="1:38" s="62" customFormat="1" ht="22.5" customHeight="1">
      <c r="B5" s="572"/>
      <c r="C5" s="573"/>
      <c r="D5" s="573"/>
      <c r="E5" s="573"/>
      <c r="F5" s="573"/>
      <c r="G5" s="573"/>
      <c r="H5" s="573"/>
      <c r="I5" s="573"/>
      <c r="J5" s="573"/>
      <c r="K5" s="573"/>
      <c r="L5" s="573" t="s">
        <v>51</v>
      </c>
      <c r="M5" s="573"/>
      <c r="N5" s="573"/>
      <c r="O5" s="573"/>
      <c r="P5" s="573"/>
      <c r="Q5" s="573" t="s">
        <v>52</v>
      </c>
      <c r="R5" s="573"/>
      <c r="S5" s="573"/>
      <c r="T5" s="573"/>
      <c r="U5" s="573"/>
      <c r="V5" s="580" t="s">
        <v>53</v>
      </c>
      <c r="W5" s="580"/>
      <c r="X5" s="580"/>
      <c r="Y5" s="580"/>
      <c r="Z5" s="580"/>
      <c r="AA5" s="580"/>
      <c r="AB5" s="562"/>
      <c r="AC5" s="562"/>
      <c r="AD5" s="562"/>
      <c r="AE5" s="562"/>
      <c r="AF5" s="563"/>
      <c r="AG5" s="595"/>
      <c r="AH5" s="596"/>
      <c r="AI5" s="596"/>
      <c r="AJ5" s="596"/>
      <c r="AK5" s="596"/>
      <c r="AL5" s="597"/>
    </row>
    <row r="6" spans="1:38" s="62" customFormat="1" ht="22.5" customHeight="1">
      <c r="B6" s="574" t="s">
        <v>38</v>
      </c>
      <c r="C6" s="575"/>
      <c r="D6" s="575"/>
      <c r="E6" s="575"/>
      <c r="F6" s="575"/>
      <c r="G6" s="575"/>
      <c r="H6" s="575"/>
      <c r="I6" s="575"/>
      <c r="J6" s="575"/>
      <c r="K6" s="576"/>
      <c r="L6" s="564">
        <f>入力・分析シート!E119</f>
        <v>59723000</v>
      </c>
      <c r="M6" s="587"/>
      <c r="N6" s="587"/>
      <c r="O6" s="587"/>
      <c r="P6" s="588"/>
      <c r="Q6" s="564">
        <f>入力・分析シート!O119</f>
        <v>22333973.015885834</v>
      </c>
      <c r="R6" s="565"/>
      <c r="S6" s="565"/>
      <c r="T6" s="565"/>
      <c r="U6" s="581"/>
      <c r="V6" s="564">
        <f>L6+Q6</f>
        <v>82056973.01588583</v>
      </c>
      <c r="W6" s="565"/>
      <c r="X6" s="565"/>
      <c r="Y6" s="565"/>
      <c r="Z6" s="565"/>
      <c r="AA6" s="581"/>
      <c r="AB6" s="564">
        <f ca="1">入力・分析シート!AC119</f>
        <v>9747756.1639172826</v>
      </c>
      <c r="AC6" s="565"/>
      <c r="AD6" s="565"/>
      <c r="AE6" s="565"/>
      <c r="AF6" s="566"/>
      <c r="AG6" s="598">
        <f ca="1">入力・分析シート!AH119</f>
        <v>91804729.179803133</v>
      </c>
      <c r="AH6" s="565"/>
      <c r="AI6" s="565"/>
      <c r="AJ6" s="565"/>
      <c r="AK6" s="565"/>
      <c r="AL6" s="566"/>
    </row>
    <row r="7" spans="1:38" s="62" customFormat="1" ht="22.5" customHeight="1">
      <c r="B7" s="548"/>
      <c r="C7" s="583" t="s">
        <v>148</v>
      </c>
      <c r="D7" s="584"/>
      <c r="E7" s="584"/>
      <c r="F7" s="584"/>
      <c r="G7" s="584"/>
      <c r="H7" s="584"/>
      <c r="I7" s="584"/>
      <c r="J7" s="584"/>
      <c r="K7" s="585"/>
      <c r="L7" s="589" t="e">
        <f>"("&amp;TEXT(L6/入力・分析シート!$C$119,"0.0000")&amp;")"</f>
        <v>#DIV/0!</v>
      </c>
      <c r="M7" s="590"/>
      <c r="N7" s="590"/>
      <c r="O7" s="590"/>
      <c r="P7" s="591"/>
      <c r="Q7" s="567" t="e">
        <f>"("&amp;TEXT(Q6/入力・分析シート!$C$119,"0.0000")&amp;")"</f>
        <v>#DIV/0!</v>
      </c>
      <c r="R7" s="568"/>
      <c r="S7" s="568"/>
      <c r="T7" s="568"/>
      <c r="U7" s="582"/>
      <c r="V7" s="567" t="e">
        <f>"("&amp;TEXT(V6/入力・分析シート!$C$119,"0.0000")&amp;")"</f>
        <v>#DIV/0!</v>
      </c>
      <c r="W7" s="568"/>
      <c r="X7" s="568"/>
      <c r="Y7" s="568"/>
      <c r="Z7" s="568"/>
      <c r="AA7" s="582"/>
      <c r="AB7" s="567" t="e">
        <f ca="1">"("&amp;TEXT(AB6/入力・分析シート!$C$119,"0.0000")&amp;")"</f>
        <v>#DIV/0!</v>
      </c>
      <c r="AC7" s="568"/>
      <c r="AD7" s="568"/>
      <c r="AE7" s="568"/>
      <c r="AF7" s="569"/>
      <c r="AG7" s="599" t="e">
        <f ca="1">"("&amp;TEXT(AG6/入力・分析シート!$C$119,"0.0000")&amp;")"</f>
        <v>#DIV/0!</v>
      </c>
      <c r="AH7" s="568"/>
      <c r="AI7" s="568"/>
      <c r="AJ7" s="568"/>
      <c r="AK7" s="568"/>
      <c r="AL7" s="569"/>
    </row>
    <row r="8" spans="1:38" s="62" customFormat="1" ht="22.5" customHeight="1">
      <c r="B8" s="548"/>
      <c r="C8" s="553" t="s">
        <v>46</v>
      </c>
      <c r="D8" s="554"/>
      <c r="E8" s="554"/>
      <c r="F8" s="554"/>
      <c r="G8" s="554"/>
      <c r="H8" s="554"/>
      <c r="I8" s="554"/>
      <c r="J8" s="554"/>
      <c r="K8" s="555"/>
      <c r="L8" s="550">
        <f ca="1">入力・分析シート!G119</f>
        <v>21323639.66642027</v>
      </c>
      <c r="M8" s="551"/>
      <c r="N8" s="551"/>
      <c r="O8" s="551"/>
      <c r="P8" s="552"/>
      <c r="Q8" s="550">
        <f ca="1">入力・分析シート!P119</f>
        <v>13024221.816412838</v>
      </c>
      <c r="R8" s="551"/>
      <c r="S8" s="551"/>
      <c r="T8" s="551"/>
      <c r="U8" s="552"/>
      <c r="V8" s="550">
        <f ca="1">L8+Q8</f>
        <v>34347861.48283311</v>
      </c>
      <c r="W8" s="551"/>
      <c r="X8" s="551"/>
      <c r="Y8" s="551"/>
      <c r="Z8" s="551"/>
      <c r="AA8" s="552"/>
      <c r="AB8" s="550">
        <f ca="1">入力・分析シート!AD119</f>
        <v>6505875.4595437367</v>
      </c>
      <c r="AC8" s="551"/>
      <c r="AD8" s="551"/>
      <c r="AE8" s="551"/>
      <c r="AF8" s="557"/>
      <c r="AG8" s="556">
        <f ca="1">入力・分析シート!AI119</f>
        <v>40853736.942376837</v>
      </c>
      <c r="AH8" s="551"/>
      <c r="AI8" s="551"/>
      <c r="AJ8" s="551"/>
      <c r="AK8" s="551"/>
      <c r="AL8" s="557"/>
    </row>
    <row r="9" spans="1:38" s="62" customFormat="1" ht="22.5" customHeight="1">
      <c r="B9" s="548"/>
      <c r="C9" s="558"/>
      <c r="D9" s="524" t="s">
        <v>149</v>
      </c>
      <c r="E9" s="525"/>
      <c r="F9" s="525"/>
      <c r="G9" s="525"/>
      <c r="H9" s="525"/>
      <c r="I9" s="525"/>
      <c r="J9" s="525"/>
      <c r="K9" s="526"/>
      <c r="L9" s="516" t="e">
        <f ca="1">"("&amp;TEXT(L8/入力・分析シート!$C$119,"0.0000")&amp;")"</f>
        <v>#DIV/0!</v>
      </c>
      <c r="M9" s="485"/>
      <c r="N9" s="485"/>
      <c r="O9" s="485"/>
      <c r="P9" s="517"/>
      <c r="Q9" s="516" t="e">
        <f ca="1">"("&amp;TEXT(Q8/入力・分析シート!$C$119,"0.0000")&amp;")"</f>
        <v>#DIV/0!</v>
      </c>
      <c r="R9" s="485"/>
      <c r="S9" s="485"/>
      <c r="T9" s="485"/>
      <c r="U9" s="517"/>
      <c r="V9" s="516" t="e">
        <f ca="1">"("&amp;TEXT(V8/入力・分析シート!$C$119,"0.0000")&amp;")"</f>
        <v>#DIV/0!</v>
      </c>
      <c r="W9" s="485"/>
      <c r="X9" s="485"/>
      <c r="Y9" s="485"/>
      <c r="Z9" s="485"/>
      <c r="AA9" s="517"/>
      <c r="AB9" s="516" t="e">
        <f ca="1">"("&amp;TEXT(AB8/入力・分析シート!$C$119,"0.0000")&amp;")"</f>
        <v>#DIV/0!</v>
      </c>
      <c r="AC9" s="485"/>
      <c r="AD9" s="485"/>
      <c r="AE9" s="485"/>
      <c r="AF9" s="486"/>
      <c r="AG9" s="484" t="e">
        <f ca="1">"("&amp;TEXT(AG8/入力・分析シート!$C$119,"0.0000")&amp;")"</f>
        <v>#DIV/0!</v>
      </c>
      <c r="AH9" s="485"/>
      <c r="AI9" s="485"/>
      <c r="AJ9" s="485"/>
      <c r="AK9" s="485"/>
      <c r="AL9" s="486"/>
    </row>
    <row r="10" spans="1:38" s="62" customFormat="1" ht="22.5" customHeight="1">
      <c r="B10" s="548"/>
      <c r="C10" s="558"/>
      <c r="D10" s="506" t="s">
        <v>47</v>
      </c>
      <c r="E10" s="507"/>
      <c r="F10" s="507"/>
      <c r="G10" s="507"/>
      <c r="H10" s="507"/>
      <c r="I10" s="507"/>
      <c r="J10" s="507"/>
      <c r="K10" s="508"/>
      <c r="L10" s="577">
        <f ca="1">入力・分析シート!I119</f>
        <v>11978241.973992035</v>
      </c>
      <c r="M10" s="488"/>
      <c r="N10" s="488"/>
      <c r="O10" s="488"/>
      <c r="P10" s="578"/>
      <c r="Q10" s="577">
        <f ca="1">入力・分析シート!Q119</f>
        <v>5231052.7733388972</v>
      </c>
      <c r="R10" s="488"/>
      <c r="S10" s="488"/>
      <c r="T10" s="488"/>
      <c r="U10" s="578"/>
      <c r="V10" s="577">
        <f ca="1">L10+Q10</f>
        <v>17209294.747330934</v>
      </c>
      <c r="W10" s="488"/>
      <c r="X10" s="488"/>
      <c r="Y10" s="488"/>
      <c r="Z10" s="488"/>
      <c r="AA10" s="578"/>
      <c r="AB10" s="577">
        <f ca="1">入力・分析シート!AE119</f>
        <v>2282308.4260997395</v>
      </c>
      <c r="AC10" s="488"/>
      <c r="AD10" s="488"/>
      <c r="AE10" s="488"/>
      <c r="AF10" s="489"/>
      <c r="AG10" s="487">
        <f ca="1">入力・分析シート!AJ119</f>
        <v>19491603.173430666</v>
      </c>
      <c r="AH10" s="488"/>
      <c r="AI10" s="488"/>
      <c r="AJ10" s="488"/>
      <c r="AK10" s="488"/>
      <c r="AL10" s="489"/>
    </row>
    <row r="11" spans="1:38" s="62" customFormat="1" ht="22.5" customHeight="1">
      <c r="B11" s="549"/>
      <c r="C11" s="559"/>
      <c r="D11" s="534" t="s">
        <v>45</v>
      </c>
      <c r="E11" s="535"/>
      <c r="F11" s="535"/>
      <c r="G11" s="535"/>
      <c r="H11" s="535"/>
      <c r="I11" s="535"/>
      <c r="J11" s="535"/>
      <c r="K11" s="536"/>
      <c r="L11" s="503" t="e">
        <f ca="1">"("&amp;TEXT(L10/入力・分析シート!$C$119,"0.0000")&amp;")"</f>
        <v>#DIV/0!</v>
      </c>
      <c r="M11" s="504"/>
      <c r="N11" s="504"/>
      <c r="O11" s="504"/>
      <c r="P11" s="540"/>
      <c r="Q11" s="503" t="e">
        <f ca="1">"("&amp;TEXT(Q10/入力・分析シート!$C$119,"0.0000")&amp;")"</f>
        <v>#DIV/0!</v>
      </c>
      <c r="R11" s="504"/>
      <c r="S11" s="504"/>
      <c r="T11" s="504"/>
      <c r="U11" s="540"/>
      <c r="V11" s="503" t="e">
        <f ca="1">"("&amp;TEXT(V10/入力・分析シート!$C$119,"0.0000")&amp;")"</f>
        <v>#DIV/0!</v>
      </c>
      <c r="W11" s="504"/>
      <c r="X11" s="504"/>
      <c r="Y11" s="504"/>
      <c r="Z11" s="504"/>
      <c r="AA11" s="540"/>
      <c r="AB11" s="503" t="e">
        <f ca="1">"("&amp;TEXT(AB10/入力・分析シート!$C$119,"0.0000")&amp;")"</f>
        <v>#DIV/0!</v>
      </c>
      <c r="AC11" s="504"/>
      <c r="AD11" s="504"/>
      <c r="AE11" s="504"/>
      <c r="AF11" s="505"/>
      <c r="AG11" s="546" t="e">
        <f ca="1">"("&amp;TEXT(AG10/入力・分析シート!$C$119,"0.0000")&amp;")"</f>
        <v>#DIV/0!</v>
      </c>
      <c r="AH11" s="504"/>
      <c r="AI11" s="504"/>
      <c r="AJ11" s="504"/>
      <c r="AK11" s="504"/>
      <c r="AL11" s="505"/>
    </row>
    <row r="12" spans="1:38" s="62" customFormat="1" ht="22.5" customHeight="1">
      <c r="B12" s="537" t="s">
        <v>48</v>
      </c>
      <c r="C12" s="538"/>
      <c r="D12" s="538"/>
      <c r="E12" s="538"/>
      <c r="F12" s="538"/>
      <c r="G12" s="538"/>
      <c r="H12" s="538"/>
      <c r="I12" s="538"/>
      <c r="J12" s="538"/>
      <c r="K12" s="539"/>
      <c r="L12" s="518" t="s">
        <v>157</v>
      </c>
      <c r="M12" s="519"/>
      <c r="N12" s="519"/>
      <c r="O12" s="519"/>
      <c r="P12" s="520"/>
      <c r="Q12" s="518" t="s">
        <v>157</v>
      </c>
      <c r="R12" s="519"/>
      <c r="S12" s="519"/>
      <c r="T12" s="519"/>
      <c r="U12" s="520"/>
      <c r="V12" s="512">
        <f>入力・分析シート!S119</f>
        <v>7245</v>
      </c>
      <c r="W12" s="513"/>
      <c r="X12" s="513"/>
      <c r="Y12" s="513"/>
      <c r="Z12" s="513"/>
      <c r="AA12" s="514"/>
      <c r="AB12" s="512">
        <f ca="1">入力・分析シート!AF119</f>
        <v>820</v>
      </c>
      <c r="AC12" s="513"/>
      <c r="AD12" s="513"/>
      <c r="AE12" s="513"/>
      <c r="AF12" s="541"/>
      <c r="AG12" s="547">
        <f ca="1">入力・分析シート!AK119</f>
        <v>8065</v>
      </c>
      <c r="AH12" s="513"/>
      <c r="AI12" s="513"/>
      <c r="AJ12" s="513"/>
      <c r="AK12" s="513"/>
      <c r="AL12" s="541"/>
    </row>
    <row r="13" spans="1:38" s="62" customFormat="1" ht="22.5" customHeight="1" thickBot="1">
      <c r="B13" s="70"/>
      <c r="C13" s="521" t="s">
        <v>49</v>
      </c>
      <c r="D13" s="522"/>
      <c r="E13" s="522"/>
      <c r="F13" s="522"/>
      <c r="G13" s="522"/>
      <c r="H13" s="522"/>
      <c r="I13" s="522"/>
      <c r="J13" s="522"/>
      <c r="K13" s="523"/>
      <c r="L13" s="500" t="s">
        <v>157</v>
      </c>
      <c r="M13" s="501"/>
      <c r="N13" s="501"/>
      <c r="O13" s="501"/>
      <c r="P13" s="502"/>
      <c r="Q13" s="500" t="s">
        <v>157</v>
      </c>
      <c r="R13" s="501"/>
      <c r="S13" s="501"/>
      <c r="T13" s="501"/>
      <c r="U13" s="502"/>
      <c r="V13" s="509">
        <f>入力・分析シート!U119</f>
        <v>5569</v>
      </c>
      <c r="W13" s="510"/>
      <c r="X13" s="510"/>
      <c r="Y13" s="510"/>
      <c r="Z13" s="510"/>
      <c r="AA13" s="515"/>
      <c r="AB13" s="509">
        <f ca="1">入力・分析シート!AG119</f>
        <v>661</v>
      </c>
      <c r="AC13" s="510"/>
      <c r="AD13" s="510"/>
      <c r="AE13" s="510"/>
      <c r="AF13" s="511"/>
      <c r="AG13" s="481">
        <f ca="1">入力・分析シート!AL119</f>
        <v>6230</v>
      </c>
      <c r="AH13" s="482"/>
      <c r="AI13" s="482"/>
      <c r="AJ13" s="482"/>
      <c r="AK13" s="482"/>
      <c r="AL13" s="483"/>
    </row>
    <row r="14" spans="1:38" s="62" customFormat="1" ht="22.5" customHeight="1">
      <c r="B14" s="72" t="s">
        <v>159</v>
      </c>
      <c r="C14" s="73" t="s">
        <v>56</v>
      </c>
    </row>
    <row r="15" spans="1:38" s="62" customFormat="1" ht="15" customHeight="1"/>
    <row r="16" spans="1:38" s="62" customFormat="1" ht="30" customHeight="1">
      <c r="A16" s="64" t="s">
        <v>151</v>
      </c>
      <c r="C16" s="65" t="s">
        <v>158</v>
      </c>
    </row>
    <row r="17" spans="1:39" s="62" customFormat="1" ht="22.5" customHeight="1"/>
    <row r="18" spans="1:39" s="62" customFormat="1" ht="22.5" customHeight="1">
      <c r="B18" s="545"/>
      <c r="C18" s="545"/>
      <c r="D18" s="545"/>
      <c r="E18" s="545"/>
      <c r="F18" s="545"/>
      <c r="G18" s="545"/>
      <c r="H18" s="545"/>
      <c r="I18" s="545"/>
      <c r="J18" s="545"/>
      <c r="K18" s="545"/>
      <c r="L18" s="545"/>
      <c r="M18" s="545"/>
      <c r="N18" s="545"/>
      <c r="O18" s="545"/>
      <c r="P18" s="545"/>
      <c r="Q18" s="545"/>
      <c r="R18" s="545"/>
      <c r="S18" s="545"/>
      <c r="T18" s="545"/>
      <c r="U18" s="545"/>
      <c r="V18" s="545"/>
      <c r="W18" s="545"/>
      <c r="X18" s="545"/>
      <c r="Y18" s="545"/>
      <c r="Z18" s="545"/>
      <c r="AA18" s="545"/>
      <c r="AB18" s="545"/>
      <c r="AC18" s="545"/>
      <c r="AD18" s="545"/>
      <c r="AE18" s="545"/>
      <c r="AF18" s="545"/>
      <c r="AG18" s="545"/>
      <c r="AH18" s="545"/>
      <c r="AI18" s="545"/>
      <c r="AJ18" s="545"/>
      <c r="AK18" s="545"/>
      <c r="AL18" s="545"/>
      <c r="AM18" s="545"/>
    </row>
    <row r="19" spans="1:39" s="62" customFormat="1" ht="22.5" customHeight="1">
      <c r="B19" s="545"/>
      <c r="C19" s="545"/>
      <c r="D19" s="545"/>
      <c r="E19" s="545"/>
      <c r="F19" s="545"/>
      <c r="G19" s="545"/>
      <c r="H19" s="545"/>
      <c r="I19" s="545"/>
      <c r="J19" s="545"/>
      <c r="K19" s="545"/>
      <c r="L19" s="545"/>
      <c r="M19" s="545"/>
      <c r="N19" s="545"/>
      <c r="O19" s="545"/>
      <c r="P19" s="545"/>
      <c r="Q19" s="545"/>
      <c r="R19" s="545"/>
      <c r="S19" s="545"/>
      <c r="T19" s="545"/>
      <c r="U19" s="545"/>
      <c r="V19" s="545"/>
      <c r="W19" s="545"/>
      <c r="X19" s="545"/>
      <c r="Y19" s="545"/>
      <c r="Z19" s="545"/>
      <c r="AA19" s="545"/>
      <c r="AB19" s="545"/>
      <c r="AC19" s="545"/>
      <c r="AD19" s="545"/>
      <c r="AE19" s="545"/>
      <c r="AF19" s="545"/>
      <c r="AG19" s="545"/>
      <c r="AH19" s="545"/>
      <c r="AI19" s="545"/>
      <c r="AJ19" s="545"/>
      <c r="AK19" s="545"/>
      <c r="AL19" s="545"/>
      <c r="AM19" s="545"/>
    </row>
    <row r="20" spans="1:39" s="62" customFormat="1" ht="22.5" customHeight="1"/>
    <row r="21" spans="1:39" s="66" customFormat="1" ht="30" customHeight="1">
      <c r="A21" s="64" t="s">
        <v>151</v>
      </c>
      <c r="C21" s="65" t="s">
        <v>150</v>
      </c>
    </row>
    <row r="22" spans="1:39" s="66" customFormat="1" ht="22.5" customHeight="1"/>
    <row r="23" spans="1:39" s="66" customFormat="1" ht="30" customHeight="1">
      <c r="B23" s="67" t="s">
        <v>154</v>
      </c>
      <c r="C23" s="68"/>
      <c r="D23" s="68" t="s">
        <v>50</v>
      </c>
    </row>
    <row r="24" spans="1:39" s="66" customFormat="1" ht="30" customHeight="1">
      <c r="C24" s="68" t="s">
        <v>152</v>
      </c>
    </row>
    <row r="25" spans="1:39" s="66" customFormat="1" ht="22.5" customHeight="1">
      <c r="C25" s="499" t="s">
        <v>155</v>
      </c>
      <c r="D25" s="499"/>
      <c r="E25" s="499"/>
      <c r="F25" s="499"/>
      <c r="G25" s="499"/>
      <c r="H25" s="499"/>
      <c r="I25" s="499"/>
      <c r="J25" s="499"/>
      <c r="K25" s="499"/>
      <c r="L25" s="499"/>
      <c r="M25" s="499"/>
      <c r="N25" s="499"/>
      <c r="O25" s="499"/>
      <c r="P25" s="499"/>
      <c r="Q25" s="499"/>
      <c r="R25" s="499"/>
      <c r="S25" s="499"/>
      <c r="T25" s="499"/>
      <c r="U25" s="499"/>
      <c r="V25" s="499"/>
      <c r="W25" s="499"/>
      <c r="X25" s="499"/>
      <c r="Y25" s="499"/>
      <c r="Z25" s="499"/>
      <c r="AA25" s="499"/>
      <c r="AB25" s="499"/>
      <c r="AC25" s="499"/>
      <c r="AD25" s="499"/>
      <c r="AE25" s="499"/>
      <c r="AF25" s="499"/>
      <c r="AG25" s="499"/>
      <c r="AH25" s="499"/>
      <c r="AI25" s="499"/>
      <c r="AJ25" s="499"/>
      <c r="AK25" s="499"/>
      <c r="AL25" s="499"/>
      <c r="AM25" s="499"/>
    </row>
    <row r="26" spans="1:39" s="69" customFormat="1" ht="22.5" customHeight="1">
      <c r="C26" s="499"/>
      <c r="D26" s="499"/>
      <c r="E26" s="499"/>
      <c r="F26" s="499"/>
      <c r="G26" s="499"/>
      <c r="H26" s="499"/>
      <c r="I26" s="499"/>
      <c r="J26" s="499"/>
      <c r="K26" s="499"/>
      <c r="L26" s="499"/>
      <c r="M26" s="499"/>
      <c r="N26" s="499"/>
      <c r="O26" s="499"/>
      <c r="P26" s="499"/>
      <c r="Q26" s="499"/>
      <c r="R26" s="499"/>
      <c r="S26" s="499"/>
      <c r="T26" s="499"/>
      <c r="U26" s="499"/>
      <c r="V26" s="499"/>
      <c r="W26" s="499"/>
      <c r="X26" s="499"/>
      <c r="Y26" s="499"/>
      <c r="Z26" s="499"/>
      <c r="AA26" s="499"/>
      <c r="AB26" s="499"/>
      <c r="AC26" s="499"/>
      <c r="AD26" s="499"/>
      <c r="AE26" s="499"/>
      <c r="AF26" s="499"/>
      <c r="AG26" s="499"/>
      <c r="AH26" s="499"/>
      <c r="AI26" s="499"/>
      <c r="AJ26" s="499"/>
      <c r="AK26" s="499"/>
      <c r="AL26" s="499"/>
      <c r="AM26" s="499"/>
    </row>
    <row r="27" spans="1:39" s="69" customFormat="1" ht="22.5" customHeight="1">
      <c r="C27" s="499" t="str">
        <f>"・　このような直接効果 "&amp;TEXT(L6,"###,###,##0")&amp;入力・分析シート!C12&amp;" と、間接効果 "&amp;TEXT(Q6,"###,###,##0")&amp;入力・分析シート!C12&amp;" を合わせたものが第1次波及効果で、"&amp;TEXT(V6,"###,###,##0")&amp;入力・分析シート!C12&amp;" の生産誘発額となる。"</f>
        <v>・　このような直接効果 59,723,000千円 と、間接効果 22,333,973千円 を合わせたものが第1次波及効果で、82,056,973千円 の生産誘発額となる。</v>
      </c>
      <c r="D27" s="499"/>
      <c r="E27" s="499"/>
      <c r="F27" s="499"/>
      <c r="G27" s="499"/>
      <c r="H27" s="499"/>
      <c r="I27" s="499"/>
      <c r="J27" s="499"/>
      <c r="K27" s="499"/>
      <c r="L27" s="499"/>
      <c r="M27" s="499"/>
      <c r="N27" s="499"/>
      <c r="O27" s="499"/>
      <c r="P27" s="499"/>
      <c r="Q27" s="499"/>
      <c r="R27" s="499"/>
      <c r="S27" s="499"/>
      <c r="T27" s="499"/>
      <c r="U27" s="499"/>
      <c r="V27" s="499"/>
      <c r="W27" s="499"/>
      <c r="X27" s="499"/>
      <c r="Y27" s="499"/>
      <c r="Z27" s="499"/>
      <c r="AA27" s="499"/>
      <c r="AB27" s="499"/>
      <c r="AC27" s="499"/>
      <c r="AD27" s="499"/>
      <c r="AE27" s="499"/>
      <c r="AF27" s="499"/>
      <c r="AG27" s="499"/>
      <c r="AH27" s="499"/>
      <c r="AI27" s="499"/>
      <c r="AJ27" s="499"/>
      <c r="AK27" s="499"/>
      <c r="AL27" s="499"/>
      <c r="AM27" s="499"/>
    </row>
    <row r="28" spans="1:39" s="69" customFormat="1" ht="22.5" customHeight="1">
      <c r="C28" s="499"/>
      <c r="D28" s="499"/>
      <c r="E28" s="499"/>
      <c r="F28" s="499"/>
      <c r="G28" s="499"/>
      <c r="H28" s="499"/>
      <c r="I28" s="499"/>
      <c r="J28" s="499"/>
      <c r="K28" s="499"/>
      <c r="L28" s="499"/>
      <c r="M28" s="499"/>
      <c r="N28" s="499"/>
      <c r="O28" s="499"/>
      <c r="P28" s="499"/>
      <c r="Q28" s="499"/>
      <c r="R28" s="499"/>
      <c r="S28" s="499"/>
      <c r="T28" s="499"/>
      <c r="U28" s="499"/>
      <c r="V28" s="499"/>
      <c r="W28" s="499"/>
      <c r="X28" s="499"/>
      <c r="Y28" s="499"/>
      <c r="Z28" s="499"/>
      <c r="AA28" s="499"/>
      <c r="AB28" s="499"/>
      <c r="AC28" s="499"/>
      <c r="AD28" s="499"/>
      <c r="AE28" s="499"/>
      <c r="AF28" s="499"/>
      <c r="AG28" s="499"/>
      <c r="AH28" s="499"/>
      <c r="AI28" s="499"/>
      <c r="AJ28" s="499"/>
      <c r="AK28" s="499"/>
      <c r="AL28" s="499"/>
      <c r="AM28" s="499"/>
    </row>
    <row r="29" spans="1:39" s="69" customFormat="1" ht="22.5" customHeight="1">
      <c r="C29" s="499" t="str">
        <f ca="1">"・　なお、生産活動に伴い、粗付加価値（生産額から原材料等の使用分を控除したもので、賃金・利潤等によって構成される。総生産の概念とほぼ一致する。）が発生するが、第一次波及効果の生産誘発額に占める粗付加価値誘発額は "&amp;TEXT(V8,"###,###,##0")&amp;入力・分析シート!C12&amp;" であり、そのうち、賃金に相当する雇用者所得誘発額は "&amp;TEXT(V10,"###,###,##0")&amp;入力・分析シート!C12&amp;" である。"</f>
        <v>・　なお、生産活動に伴い、粗付加価値（生産額から原材料等の使用分を控除したもので、賃金・利潤等によって構成される。総生産の概念とほぼ一致する。）が発生するが、第一次波及効果の生産誘発額に占める粗付加価値誘発額は 34,347,861千円 であり、そのうち、賃金に相当する雇用者所得誘発額は 17,209,295千円 である。</v>
      </c>
      <c r="D29" s="499"/>
      <c r="E29" s="499"/>
      <c r="F29" s="499"/>
      <c r="G29" s="499"/>
      <c r="H29" s="499"/>
      <c r="I29" s="499"/>
      <c r="J29" s="499"/>
      <c r="K29" s="499"/>
      <c r="L29" s="499"/>
      <c r="M29" s="499"/>
      <c r="N29" s="499"/>
      <c r="O29" s="499"/>
      <c r="P29" s="499"/>
      <c r="Q29" s="499"/>
      <c r="R29" s="499"/>
      <c r="S29" s="499"/>
      <c r="T29" s="499"/>
      <c r="U29" s="499"/>
      <c r="V29" s="499"/>
      <c r="W29" s="499"/>
      <c r="X29" s="499"/>
      <c r="Y29" s="499"/>
      <c r="Z29" s="499"/>
      <c r="AA29" s="499"/>
      <c r="AB29" s="499"/>
      <c r="AC29" s="499"/>
      <c r="AD29" s="499"/>
      <c r="AE29" s="499"/>
      <c r="AF29" s="499"/>
      <c r="AG29" s="499"/>
      <c r="AH29" s="499"/>
      <c r="AI29" s="499"/>
      <c r="AJ29" s="499"/>
      <c r="AK29" s="499"/>
      <c r="AL29" s="499"/>
      <c r="AM29" s="499"/>
    </row>
    <row r="30" spans="1:39" s="68" customFormat="1" ht="22.5" customHeight="1">
      <c r="C30" s="499"/>
      <c r="D30" s="499"/>
      <c r="E30" s="499"/>
      <c r="F30" s="499"/>
      <c r="G30" s="499"/>
      <c r="H30" s="499"/>
      <c r="I30" s="499"/>
      <c r="J30" s="499"/>
      <c r="K30" s="499"/>
      <c r="L30" s="499"/>
      <c r="M30" s="499"/>
      <c r="N30" s="499"/>
      <c r="O30" s="499"/>
      <c r="P30" s="499"/>
      <c r="Q30" s="499"/>
      <c r="R30" s="499"/>
      <c r="S30" s="499"/>
      <c r="T30" s="499"/>
      <c r="U30" s="499"/>
      <c r="V30" s="499"/>
      <c r="W30" s="499"/>
      <c r="X30" s="499"/>
      <c r="Y30" s="499"/>
      <c r="Z30" s="499"/>
      <c r="AA30" s="499"/>
      <c r="AB30" s="499"/>
      <c r="AC30" s="499"/>
      <c r="AD30" s="499"/>
      <c r="AE30" s="499"/>
      <c r="AF30" s="499"/>
      <c r="AG30" s="499"/>
      <c r="AH30" s="499"/>
      <c r="AI30" s="499"/>
      <c r="AJ30" s="499"/>
      <c r="AK30" s="499"/>
      <c r="AL30" s="499"/>
      <c r="AM30" s="499"/>
    </row>
    <row r="31" spans="1:39" s="68" customFormat="1" ht="30" customHeight="1">
      <c r="C31" s="499"/>
      <c r="D31" s="499"/>
      <c r="E31" s="499"/>
      <c r="F31" s="499"/>
      <c r="G31" s="499"/>
      <c r="H31" s="499"/>
      <c r="I31" s="499"/>
      <c r="J31" s="499"/>
      <c r="K31" s="499"/>
      <c r="L31" s="499"/>
      <c r="M31" s="499"/>
      <c r="N31" s="499"/>
      <c r="O31" s="499"/>
      <c r="P31" s="499"/>
      <c r="Q31" s="499"/>
      <c r="R31" s="499"/>
      <c r="S31" s="499"/>
      <c r="T31" s="499"/>
      <c r="U31" s="499"/>
      <c r="V31" s="499"/>
      <c r="W31" s="499"/>
      <c r="X31" s="499"/>
      <c r="Y31" s="499"/>
      <c r="Z31" s="499"/>
      <c r="AA31" s="499"/>
      <c r="AB31" s="499"/>
      <c r="AC31" s="499"/>
      <c r="AD31" s="499"/>
      <c r="AE31" s="499"/>
      <c r="AF31" s="499"/>
      <c r="AG31" s="499"/>
      <c r="AH31" s="499"/>
      <c r="AI31" s="499"/>
      <c r="AJ31" s="499"/>
      <c r="AK31" s="499"/>
      <c r="AL31" s="499"/>
      <c r="AM31" s="499"/>
    </row>
    <row r="32" spans="1:39" s="68" customFormat="1" ht="22.5" customHeight="1">
      <c r="C32" s="499" t="str">
        <f>"・　また、雇用誘発効果については、誘発される就業者数は "&amp;TEXT(V12,"###,###,##0")&amp;"人、誘発される雇用者数は、 "&amp;TEXT(V13,"###,###,##0")&amp;"人 となる。"</f>
        <v>・　また、雇用誘発効果については、誘発される就業者数は 7,245人、誘発される雇用者数は、 5,569人 となる。</v>
      </c>
      <c r="D32" s="499"/>
      <c r="E32" s="499"/>
      <c r="F32" s="499"/>
      <c r="G32" s="499"/>
      <c r="H32" s="499"/>
      <c r="I32" s="499"/>
      <c r="J32" s="499"/>
      <c r="K32" s="499"/>
      <c r="L32" s="499"/>
      <c r="M32" s="499"/>
      <c r="N32" s="499"/>
      <c r="O32" s="499"/>
      <c r="P32" s="499"/>
      <c r="Q32" s="499"/>
      <c r="R32" s="499"/>
      <c r="S32" s="499"/>
      <c r="T32" s="499"/>
      <c r="U32" s="499"/>
      <c r="V32" s="499"/>
      <c r="W32" s="499"/>
      <c r="X32" s="499"/>
      <c r="Y32" s="499"/>
      <c r="Z32" s="499"/>
      <c r="AA32" s="499"/>
      <c r="AB32" s="499"/>
      <c r="AC32" s="499"/>
      <c r="AD32" s="499"/>
      <c r="AE32" s="499"/>
      <c r="AF32" s="499"/>
      <c r="AG32" s="499"/>
      <c r="AH32" s="499"/>
      <c r="AI32" s="499"/>
      <c r="AJ32" s="499"/>
      <c r="AK32" s="499"/>
      <c r="AL32" s="499"/>
      <c r="AM32" s="499"/>
    </row>
    <row r="33" spans="2:39" s="68" customFormat="1" ht="22.5" customHeight="1">
      <c r="C33" s="499"/>
      <c r="D33" s="499"/>
      <c r="E33" s="499"/>
      <c r="F33" s="499"/>
      <c r="G33" s="499"/>
      <c r="H33" s="499"/>
      <c r="I33" s="499"/>
      <c r="J33" s="499"/>
      <c r="K33" s="499"/>
      <c r="L33" s="499"/>
      <c r="M33" s="499"/>
      <c r="N33" s="499"/>
      <c r="O33" s="499"/>
      <c r="P33" s="499"/>
      <c r="Q33" s="499"/>
      <c r="R33" s="499"/>
      <c r="S33" s="499"/>
      <c r="T33" s="499"/>
      <c r="U33" s="499"/>
      <c r="V33" s="499"/>
      <c r="W33" s="499"/>
      <c r="X33" s="499"/>
      <c r="Y33" s="499"/>
      <c r="Z33" s="499"/>
      <c r="AA33" s="499"/>
      <c r="AB33" s="499"/>
      <c r="AC33" s="499"/>
      <c r="AD33" s="499"/>
      <c r="AE33" s="499"/>
      <c r="AF33" s="499"/>
      <c r="AG33" s="499"/>
      <c r="AH33" s="499"/>
      <c r="AI33" s="499"/>
      <c r="AJ33" s="499"/>
      <c r="AK33" s="499"/>
      <c r="AL33" s="499"/>
      <c r="AM33" s="499"/>
    </row>
    <row r="34" spans="2:39" s="68" customFormat="1" ht="22.5" customHeight="1"/>
    <row r="35" spans="2:39" s="68" customFormat="1" ht="30" customHeight="1">
      <c r="B35" s="67" t="s">
        <v>156</v>
      </c>
      <c r="D35" s="68" t="s">
        <v>146</v>
      </c>
    </row>
    <row r="36" spans="2:39" s="68" customFormat="1" ht="22.5" customHeight="1">
      <c r="C36" s="499" t="str">
        <f ca="1">"・　第一次波及効果から誘発された雇用者所得 "&amp;TEXT(V10,"###,###,##0")&amp;入力・分析シート!C12&amp;" の一部は消費需要に回り、再び生産を誘発する。これが第二次波及効果で、 "&amp;TEXT(AB6,"###,###,##0")&amp;入力・分析シート!C12&amp;" の生産誘発額となる。"</f>
        <v>・　第一次波及効果から誘発された雇用者所得 17,209,295千円 の一部は消費需要に回り、再び生産を誘発する。これが第二次波及効果で、 9,747,756千円 の生産誘発額となる。</v>
      </c>
      <c r="D36" s="499"/>
      <c r="E36" s="499"/>
      <c r="F36" s="499"/>
      <c r="G36" s="499"/>
      <c r="H36" s="499"/>
      <c r="I36" s="499"/>
      <c r="J36" s="499"/>
      <c r="K36" s="499"/>
      <c r="L36" s="499"/>
      <c r="M36" s="499"/>
      <c r="N36" s="499"/>
      <c r="O36" s="499"/>
      <c r="P36" s="499"/>
      <c r="Q36" s="499"/>
      <c r="R36" s="499"/>
      <c r="S36" s="499"/>
      <c r="T36" s="499"/>
      <c r="U36" s="499"/>
      <c r="V36" s="499"/>
      <c r="W36" s="499"/>
      <c r="X36" s="499"/>
      <c r="Y36" s="499"/>
      <c r="Z36" s="499"/>
      <c r="AA36" s="499"/>
      <c r="AB36" s="499"/>
      <c r="AC36" s="499"/>
      <c r="AD36" s="499"/>
      <c r="AE36" s="499"/>
      <c r="AF36" s="499"/>
      <c r="AG36" s="499"/>
      <c r="AH36" s="499"/>
      <c r="AI36" s="499"/>
      <c r="AJ36" s="499"/>
      <c r="AK36" s="499"/>
      <c r="AL36" s="499"/>
      <c r="AM36" s="499"/>
    </row>
    <row r="37" spans="2:39" s="68" customFormat="1" ht="22.5" customHeight="1">
      <c r="C37" s="499"/>
      <c r="D37" s="499"/>
      <c r="E37" s="499"/>
      <c r="F37" s="499"/>
      <c r="G37" s="499"/>
      <c r="H37" s="499"/>
      <c r="I37" s="499"/>
      <c r="J37" s="499"/>
      <c r="K37" s="499"/>
      <c r="L37" s="499"/>
      <c r="M37" s="499"/>
      <c r="N37" s="499"/>
      <c r="O37" s="499"/>
      <c r="P37" s="499"/>
      <c r="Q37" s="499"/>
      <c r="R37" s="499"/>
      <c r="S37" s="499"/>
      <c r="T37" s="499"/>
      <c r="U37" s="499"/>
      <c r="V37" s="499"/>
      <c r="W37" s="499"/>
      <c r="X37" s="499"/>
      <c r="Y37" s="499"/>
      <c r="Z37" s="499"/>
      <c r="AA37" s="499"/>
      <c r="AB37" s="499"/>
      <c r="AC37" s="499"/>
      <c r="AD37" s="499"/>
      <c r="AE37" s="499"/>
      <c r="AF37" s="499"/>
      <c r="AG37" s="499"/>
      <c r="AH37" s="499"/>
      <c r="AI37" s="499"/>
      <c r="AJ37" s="499"/>
      <c r="AK37" s="499"/>
      <c r="AL37" s="499"/>
      <c r="AM37" s="499"/>
    </row>
    <row r="38" spans="2:39" s="68" customFormat="1" ht="22.5" customHeight="1">
      <c r="C38" s="499" t="str">
        <f ca="1">"・　また、雇用誘発効果については、誘発される就業者数は "&amp;TEXT(AB12,"###,###,##0")&amp;"人、誘発される雇用者数は、 "&amp;TEXT(AB13,"###,###,##0")&amp;"人 となる。"</f>
        <v>・　また、雇用誘発効果については、誘発される就業者数は 820人、誘発される雇用者数は、 661人 となる。</v>
      </c>
      <c r="D38" s="499"/>
      <c r="E38" s="499"/>
      <c r="F38" s="499"/>
      <c r="G38" s="499"/>
      <c r="H38" s="499"/>
      <c r="I38" s="499"/>
      <c r="J38" s="499"/>
      <c r="K38" s="499"/>
      <c r="L38" s="499"/>
      <c r="M38" s="499"/>
      <c r="N38" s="499"/>
      <c r="O38" s="499"/>
      <c r="P38" s="499"/>
      <c r="Q38" s="499"/>
      <c r="R38" s="499"/>
      <c r="S38" s="499"/>
      <c r="T38" s="499"/>
      <c r="U38" s="499"/>
      <c r="V38" s="499"/>
      <c r="W38" s="499"/>
      <c r="X38" s="499"/>
      <c r="Y38" s="499"/>
      <c r="Z38" s="499"/>
      <c r="AA38" s="499"/>
      <c r="AB38" s="499"/>
      <c r="AC38" s="499"/>
      <c r="AD38" s="499"/>
      <c r="AE38" s="499"/>
      <c r="AF38" s="499"/>
      <c r="AG38" s="499"/>
      <c r="AH38" s="499"/>
      <c r="AI38" s="499"/>
      <c r="AJ38" s="499"/>
      <c r="AK38" s="499"/>
      <c r="AL38" s="499"/>
      <c r="AM38" s="499"/>
    </row>
    <row r="39" spans="2:39" s="68" customFormat="1" ht="22.5" customHeight="1">
      <c r="C39" s="499"/>
      <c r="D39" s="499"/>
      <c r="E39" s="499"/>
      <c r="F39" s="499"/>
      <c r="G39" s="499"/>
      <c r="H39" s="499"/>
      <c r="I39" s="499"/>
      <c r="J39" s="499"/>
      <c r="K39" s="499"/>
      <c r="L39" s="499"/>
      <c r="M39" s="499"/>
      <c r="N39" s="499"/>
      <c r="O39" s="499"/>
      <c r="P39" s="499"/>
      <c r="Q39" s="499"/>
      <c r="R39" s="499"/>
      <c r="S39" s="499"/>
      <c r="T39" s="499"/>
      <c r="U39" s="499"/>
      <c r="V39" s="499"/>
      <c r="W39" s="499"/>
      <c r="X39" s="499"/>
      <c r="Y39" s="499"/>
      <c r="Z39" s="499"/>
      <c r="AA39" s="499"/>
      <c r="AB39" s="499"/>
      <c r="AC39" s="499"/>
      <c r="AD39" s="499"/>
      <c r="AE39" s="499"/>
      <c r="AF39" s="499"/>
      <c r="AG39" s="499"/>
      <c r="AH39" s="499"/>
      <c r="AI39" s="499"/>
      <c r="AJ39" s="499"/>
      <c r="AK39" s="499"/>
      <c r="AL39" s="499"/>
      <c r="AM39" s="499"/>
    </row>
    <row r="40" spans="2:39" s="68" customFormat="1" ht="22.5" customHeight="1"/>
    <row r="41" spans="2:39" s="68" customFormat="1" ht="30" customHeight="1">
      <c r="B41" s="67" t="s">
        <v>153</v>
      </c>
      <c r="D41" s="68" t="s">
        <v>39</v>
      </c>
    </row>
    <row r="42" spans="2:39" s="68" customFormat="1" ht="22.5" customHeight="1">
      <c r="C42" s="499" t="e">
        <f ca="1">"・　第一次波及効果 "&amp;TEXT(V6,"###,###,##0")&amp;入力・分析シート!C12&amp;" と第二次波及効果 "&amp;TEXT(AB6,"###,###,##0")&amp;入力・分析シート!C12&amp;" を合わせたものが総効果で、 "&amp;TEXT(AG6,"###,###,##0")&amp;入力・分析シート!C12&amp;" の生産誘発額（波及効果倍率 "&amp;TEXT(-AG7,"0.00")&amp;" 倍）となる。そのうち、粗付加価値誘発額は "&amp;TEXT(AG8,"###,###,##0")&amp;入力・分析シート!C12&amp;"、さらにそのうち、雇用者所得誘発額は "&amp;TEXT(AG10,"###,###,##0")&amp;入力・分析シート!C12&amp;" となっている。"</f>
        <v>#DIV/0!</v>
      </c>
      <c r="D42" s="499"/>
      <c r="E42" s="499"/>
      <c r="F42" s="499"/>
      <c r="G42" s="499"/>
      <c r="H42" s="499"/>
      <c r="I42" s="499"/>
      <c r="J42" s="499"/>
      <c r="K42" s="499"/>
      <c r="L42" s="499"/>
      <c r="M42" s="499"/>
      <c r="N42" s="499"/>
      <c r="O42" s="499"/>
      <c r="P42" s="499"/>
      <c r="Q42" s="499"/>
      <c r="R42" s="499"/>
      <c r="S42" s="499"/>
      <c r="T42" s="499"/>
      <c r="U42" s="499"/>
      <c r="V42" s="499"/>
      <c r="W42" s="499"/>
      <c r="X42" s="499"/>
      <c r="Y42" s="499"/>
      <c r="Z42" s="499"/>
      <c r="AA42" s="499"/>
      <c r="AB42" s="499"/>
      <c r="AC42" s="499"/>
      <c r="AD42" s="499"/>
      <c r="AE42" s="499"/>
      <c r="AF42" s="499"/>
      <c r="AG42" s="499"/>
      <c r="AH42" s="499"/>
      <c r="AI42" s="499"/>
      <c r="AJ42" s="499"/>
      <c r="AK42" s="499"/>
      <c r="AL42" s="499"/>
      <c r="AM42" s="499"/>
    </row>
    <row r="43" spans="2:39" s="68" customFormat="1" ht="22.5" customHeight="1">
      <c r="C43" s="499"/>
      <c r="D43" s="499"/>
      <c r="E43" s="499"/>
      <c r="F43" s="499"/>
      <c r="G43" s="499"/>
      <c r="H43" s="499"/>
      <c r="I43" s="499"/>
      <c r="J43" s="499"/>
      <c r="K43" s="499"/>
      <c r="L43" s="499"/>
      <c r="M43" s="499"/>
      <c r="N43" s="499"/>
      <c r="O43" s="499"/>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row>
    <row r="44" spans="2:39" s="68" customFormat="1" ht="30" customHeight="1">
      <c r="C44" s="499"/>
      <c r="D44" s="499"/>
      <c r="E44" s="499"/>
      <c r="F44" s="499"/>
      <c r="G44" s="499"/>
      <c r="H44" s="499"/>
      <c r="I44" s="499"/>
      <c r="J44" s="499"/>
      <c r="K44" s="499"/>
      <c r="L44" s="499"/>
      <c r="M44" s="499"/>
      <c r="N44" s="499"/>
      <c r="O44" s="499"/>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row>
    <row r="45" spans="2:39" s="68" customFormat="1" ht="22.5" customHeight="1">
      <c r="C45" s="499" t="str">
        <f ca="1">"・　また、雇用誘発効果については、誘発される就業者数（雇用者数）は、第一次波及効果と第二次波及効果を合わせて "&amp;TEXT(AG12,"###,###,##0")&amp;"人（ "&amp;TEXT(AG13,"###,###,##0")&amp;"人）となる。"</f>
        <v>・　また、雇用誘発効果については、誘発される就業者数（雇用者数）は、第一次波及効果と第二次波及効果を合わせて 8,065人（ 6,230人）となる。</v>
      </c>
      <c r="D45" s="499"/>
      <c r="E45" s="499"/>
      <c r="F45" s="499"/>
      <c r="G45" s="499"/>
      <c r="H45" s="499"/>
      <c r="I45" s="499"/>
      <c r="J45" s="499"/>
      <c r="K45" s="499"/>
      <c r="L45" s="499"/>
      <c r="M45" s="499"/>
      <c r="N45" s="499"/>
      <c r="O45" s="499"/>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row>
    <row r="46" spans="2:39" s="68" customFormat="1" ht="22.5" customHeight="1" thickBot="1">
      <c r="C46" s="499"/>
      <c r="D46" s="499"/>
      <c r="E46" s="499"/>
      <c r="F46" s="499"/>
      <c r="G46" s="499"/>
      <c r="H46" s="499"/>
      <c r="I46" s="499"/>
      <c r="J46" s="499"/>
      <c r="K46" s="499"/>
      <c r="L46" s="499"/>
      <c r="M46" s="499"/>
      <c r="N46" s="499"/>
      <c r="O46" s="499"/>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row>
    <row r="47" spans="2:39" s="12" customFormat="1" ht="15" customHeight="1" thickBot="1">
      <c r="Z47" s="490" t="s">
        <v>166</v>
      </c>
      <c r="AA47" s="491"/>
      <c r="AB47" s="491"/>
      <c r="AC47" s="491"/>
      <c r="AD47" s="491"/>
      <c r="AE47" s="491"/>
      <c r="AF47" s="491"/>
      <c r="AG47" s="491"/>
      <c r="AH47" s="491"/>
      <c r="AI47" s="491"/>
      <c r="AJ47" s="491"/>
      <c r="AK47" s="491"/>
      <c r="AL47" s="492"/>
    </row>
    <row r="48" spans="2:39" s="12" customFormat="1" ht="15" customHeight="1">
      <c r="B48" s="11" t="s">
        <v>93</v>
      </c>
      <c r="C48" s="542" t="s">
        <v>0</v>
      </c>
      <c r="D48" s="543"/>
      <c r="E48" s="543"/>
      <c r="F48" s="543"/>
      <c r="G48" s="543"/>
      <c r="H48" s="544"/>
      <c r="O48" s="16" t="s">
        <v>61</v>
      </c>
      <c r="Z48" s="493"/>
      <c r="AA48" s="494"/>
      <c r="AB48" s="494"/>
      <c r="AC48" s="494"/>
      <c r="AD48" s="494"/>
      <c r="AE48" s="494"/>
      <c r="AF48" s="494"/>
      <c r="AG48" s="494"/>
      <c r="AH48" s="494"/>
      <c r="AI48" s="494"/>
      <c r="AJ48" s="494"/>
      <c r="AK48" s="494"/>
      <c r="AL48" s="495"/>
    </row>
    <row r="49" spans="1:39" s="12" customFormat="1" ht="15" customHeight="1" thickBot="1">
      <c r="C49" s="531" t="str">
        <f>TEXT(入力・分析シート!C119,"###,###,##0")&amp;" "&amp;入力・分析シート!C12</f>
        <v>0 千円</v>
      </c>
      <c r="D49" s="532"/>
      <c r="E49" s="532"/>
      <c r="F49" s="532"/>
      <c r="G49" s="532"/>
      <c r="H49" s="533"/>
      <c r="O49" s="16" t="s">
        <v>65</v>
      </c>
      <c r="Z49" s="496"/>
      <c r="AA49" s="497"/>
      <c r="AB49" s="497"/>
      <c r="AC49" s="497"/>
      <c r="AD49" s="497"/>
      <c r="AE49" s="497"/>
      <c r="AF49" s="497"/>
      <c r="AG49" s="497"/>
      <c r="AH49" s="497"/>
      <c r="AI49" s="497"/>
      <c r="AJ49" s="497"/>
      <c r="AK49" s="497"/>
      <c r="AL49" s="498"/>
    </row>
    <row r="50" spans="1:39" s="12" customFormat="1" ht="15" customHeight="1" thickBot="1">
      <c r="E50" s="13"/>
      <c r="O50" s="16" t="s">
        <v>63</v>
      </c>
    </row>
    <row r="51" spans="1:39" s="12" customFormat="1" ht="15" customHeight="1">
      <c r="B51" s="11" t="s">
        <v>94</v>
      </c>
      <c r="C51" s="444" t="s">
        <v>1</v>
      </c>
      <c r="D51" s="445"/>
      <c r="E51" s="445"/>
      <c r="F51" s="445"/>
      <c r="G51" s="445"/>
      <c r="H51" s="446"/>
      <c r="O51" s="16" t="s">
        <v>64</v>
      </c>
    </row>
    <row r="52" spans="1:39" s="12" customFormat="1" ht="15" customHeight="1" thickBot="1">
      <c r="B52" s="17" t="s">
        <v>131</v>
      </c>
      <c r="C52" s="447" t="e">
        <f>TEXT(入力・分析シート!E119/入力・分析シート!C119,"0.000000")</f>
        <v>#DIV/0!</v>
      </c>
      <c r="D52" s="448"/>
      <c r="E52" s="448"/>
      <c r="F52" s="448"/>
      <c r="G52" s="448"/>
      <c r="H52" s="449"/>
      <c r="I52" s="14"/>
      <c r="J52" s="15"/>
      <c r="K52" s="15"/>
      <c r="L52" s="15"/>
    </row>
    <row r="53" spans="1:39" s="12" customFormat="1" ht="1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row>
    <row r="54" spans="1:39" s="12" customFormat="1" ht="15" customHeight="1" thickBot="1">
      <c r="A54" s="23"/>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35"/>
      <c r="AH54" s="35"/>
      <c r="AI54" s="35"/>
      <c r="AJ54" s="35"/>
      <c r="AK54" s="35"/>
      <c r="AL54" s="35"/>
      <c r="AM54" s="23"/>
    </row>
    <row r="55" spans="1:39" s="12" customFormat="1" ht="15" customHeight="1">
      <c r="A55" s="23"/>
      <c r="B55" s="28" t="s">
        <v>95</v>
      </c>
      <c r="C55" s="435" t="s">
        <v>55</v>
      </c>
      <c r="D55" s="436"/>
      <c r="E55" s="436"/>
      <c r="F55" s="436"/>
      <c r="G55" s="436"/>
      <c r="H55" s="437"/>
      <c r="I55" s="35"/>
      <c r="J55" s="528" t="s">
        <v>57</v>
      </c>
      <c r="K55" s="528"/>
      <c r="L55" s="528"/>
      <c r="M55" s="528"/>
      <c r="N55" s="528"/>
      <c r="O55" s="528"/>
      <c r="P55" s="36" t="s">
        <v>143</v>
      </c>
      <c r="Q55" s="35"/>
      <c r="R55" s="35"/>
      <c r="S55" s="35"/>
      <c r="T55" s="35"/>
      <c r="U55" s="35"/>
      <c r="V55" s="35"/>
      <c r="W55" s="35"/>
      <c r="X55" s="35"/>
      <c r="Y55" s="35"/>
      <c r="Z55" s="35"/>
      <c r="AA55" s="35"/>
      <c r="AB55" s="35"/>
      <c r="AC55" s="35"/>
      <c r="AD55" s="35"/>
      <c r="AE55" s="35"/>
      <c r="AF55" s="27"/>
      <c r="AG55" s="35"/>
      <c r="AH55" s="35"/>
      <c r="AI55" s="35"/>
      <c r="AJ55" s="35"/>
      <c r="AK55" s="35"/>
      <c r="AL55" s="35"/>
      <c r="AM55" s="23"/>
    </row>
    <row r="56" spans="1:39" s="12" customFormat="1" ht="15" customHeight="1" thickBot="1">
      <c r="A56" s="23"/>
      <c r="B56" s="29"/>
      <c r="C56" s="478" t="str">
        <f>TEXT(入力・分析シート!E119,"###,###,##0")&amp;" "&amp;入力・分析シート!C12</f>
        <v>59,723,000 千円</v>
      </c>
      <c r="D56" s="479"/>
      <c r="E56" s="479"/>
      <c r="F56" s="479"/>
      <c r="G56" s="479"/>
      <c r="H56" s="480"/>
      <c r="I56" s="35"/>
      <c r="J56" s="528" t="str">
        <f>TEXT(入力・分析シート!C119-入力・分析シート!E119,"###,###,##0")&amp;" "&amp;入力・分析シート!C12</f>
        <v>-59,723,000 千円</v>
      </c>
      <c r="K56" s="528"/>
      <c r="L56" s="528"/>
      <c r="M56" s="528"/>
      <c r="N56" s="528"/>
      <c r="O56" s="528"/>
      <c r="P56" s="35"/>
      <c r="Q56" s="35"/>
      <c r="R56" s="35"/>
      <c r="S56" s="35"/>
      <c r="T56" s="35"/>
      <c r="U56" s="35"/>
      <c r="V56" s="35"/>
      <c r="W56" s="35"/>
      <c r="X56" s="35"/>
      <c r="Y56" s="35"/>
      <c r="Z56" s="35"/>
      <c r="AA56" s="35"/>
      <c r="AB56" s="35"/>
      <c r="AC56" s="35"/>
      <c r="AD56" s="35"/>
      <c r="AE56" s="35"/>
      <c r="AF56" s="27"/>
      <c r="AG56" s="35"/>
      <c r="AH56" s="35"/>
      <c r="AI56" s="35"/>
      <c r="AJ56" s="35"/>
      <c r="AK56" s="35"/>
      <c r="AL56" s="35"/>
      <c r="AM56" s="23"/>
    </row>
    <row r="57" spans="1:39" s="12" customFormat="1" ht="7.5" customHeight="1">
      <c r="A57" s="23"/>
      <c r="B57" s="30"/>
      <c r="C57" s="27"/>
      <c r="D57" s="27"/>
      <c r="E57" s="31"/>
      <c r="F57" s="27"/>
      <c r="G57" s="32"/>
      <c r="H57" s="27"/>
      <c r="I57" s="27"/>
      <c r="J57" s="179"/>
      <c r="K57" s="35"/>
      <c r="L57" s="35"/>
      <c r="M57" s="35"/>
      <c r="N57" s="35"/>
      <c r="O57" s="35"/>
      <c r="P57" s="35"/>
      <c r="Q57" s="35"/>
      <c r="R57" s="35"/>
      <c r="S57" s="35"/>
      <c r="T57" s="35"/>
      <c r="U57" s="35"/>
      <c r="V57" s="35"/>
      <c r="W57" s="35"/>
      <c r="X57" s="35"/>
      <c r="Y57" s="35"/>
      <c r="Z57" s="35"/>
      <c r="AA57" s="35"/>
      <c r="AB57" s="35"/>
      <c r="AC57" s="35"/>
      <c r="AD57" s="35"/>
      <c r="AE57" s="35"/>
      <c r="AF57" s="27"/>
      <c r="AG57" s="35"/>
      <c r="AH57" s="35"/>
      <c r="AI57" s="35"/>
      <c r="AJ57" s="35"/>
      <c r="AK57" s="35"/>
      <c r="AL57" s="35"/>
      <c r="AM57" s="23"/>
    </row>
    <row r="58" spans="1:39" s="12" customFormat="1" ht="7.5" customHeight="1">
      <c r="A58" s="23"/>
      <c r="B58" s="30"/>
      <c r="C58" s="27"/>
      <c r="D58" s="27"/>
      <c r="E58" s="34"/>
      <c r="F58" s="27"/>
      <c r="G58" s="182"/>
      <c r="H58" s="182"/>
      <c r="I58" s="182"/>
      <c r="J58" s="182"/>
      <c r="K58" s="37"/>
      <c r="L58" s="37"/>
      <c r="M58" s="37"/>
      <c r="N58" s="59"/>
      <c r="O58" s="35"/>
      <c r="P58" s="35"/>
      <c r="Q58" s="35"/>
      <c r="R58" s="35"/>
      <c r="S58" s="35"/>
      <c r="T58" s="35"/>
      <c r="U58" s="35"/>
      <c r="V58" s="35"/>
      <c r="W58" s="35"/>
      <c r="X58" s="35"/>
      <c r="Y58" s="35"/>
      <c r="Z58" s="35"/>
      <c r="AA58" s="35"/>
      <c r="AB58" s="35"/>
      <c r="AC58" s="35"/>
      <c r="AD58" s="35"/>
      <c r="AE58" s="35"/>
      <c r="AF58" s="27"/>
      <c r="AG58" s="35"/>
      <c r="AH58" s="35"/>
      <c r="AI58" s="35"/>
      <c r="AJ58" s="35"/>
      <c r="AK58" s="35"/>
      <c r="AL58" s="35"/>
      <c r="AM58" s="23"/>
    </row>
    <row r="59" spans="1:39" s="12" customFormat="1" ht="15" customHeight="1" thickBot="1">
      <c r="A59" s="23"/>
      <c r="B59" s="19"/>
      <c r="C59" s="18"/>
      <c r="D59" s="18"/>
      <c r="E59" s="47"/>
      <c r="F59" s="18"/>
      <c r="G59" s="46"/>
      <c r="H59" s="46"/>
      <c r="I59" s="46"/>
      <c r="J59" s="27"/>
      <c r="K59" s="49"/>
      <c r="L59" s="180"/>
      <c r="M59" s="181"/>
      <c r="N59" s="183"/>
      <c r="O59" s="184"/>
      <c r="P59" s="184"/>
      <c r="Q59" s="184"/>
      <c r="R59" s="184"/>
      <c r="S59" s="184"/>
      <c r="T59" s="185"/>
      <c r="U59" s="186"/>
      <c r="V59" s="35"/>
      <c r="W59" s="35"/>
      <c r="X59" s="35"/>
      <c r="Y59" s="35"/>
      <c r="Z59" s="35"/>
      <c r="AA59" s="35"/>
      <c r="AB59" s="35"/>
      <c r="AC59" s="35"/>
      <c r="AD59" s="35"/>
      <c r="AE59" s="35"/>
      <c r="AF59" s="27"/>
      <c r="AG59" s="35"/>
      <c r="AH59" s="35"/>
      <c r="AI59" s="35"/>
      <c r="AJ59" s="35"/>
      <c r="AK59" s="35"/>
      <c r="AL59" s="35"/>
      <c r="AM59" s="23"/>
    </row>
    <row r="60" spans="1:39" s="12" customFormat="1" ht="15" customHeight="1">
      <c r="A60" s="23"/>
      <c r="B60" s="42" t="s">
        <v>96</v>
      </c>
      <c r="C60" s="444" t="s">
        <v>32</v>
      </c>
      <c r="D60" s="445"/>
      <c r="E60" s="445"/>
      <c r="F60" s="445"/>
      <c r="G60" s="445"/>
      <c r="H60" s="446"/>
      <c r="I60" s="18"/>
      <c r="J60" s="28" t="s">
        <v>97</v>
      </c>
      <c r="K60" s="429" t="s">
        <v>58</v>
      </c>
      <c r="L60" s="430"/>
      <c r="M60" s="430"/>
      <c r="N60" s="430"/>
      <c r="O60" s="430"/>
      <c r="P60" s="431"/>
      <c r="Q60" s="35"/>
      <c r="R60" s="38" t="s">
        <v>98</v>
      </c>
      <c r="S60" s="432" t="s">
        <v>60</v>
      </c>
      <c r="T60" s="433"/>
      <c r="U60" s="433"/>
      <c r="V60" s="433"/>
      <c r="W60" s="433"/>
      <c r="X60" s="434"/>
      <c r="Y60" s="35"/>
      <c r="Z60" s="40"/>
      <c r="AA60" s="527" t="s">
        <v>51</v>
      </c>
      <c r="AB60" s="527"/>
      <c r="AC60" s="527"/>
      <c r="AD60" s="527"/>
      <c r="AE60" s="527"/>
      <c r="AF60" s="27"/>
      <c r="AG60" s="35"/>
      <c r="AH60" s="35"/>
      <c r="AI60" s="35"/>
      <c r="AJ60" s="35"/>
      <c r="AK60" s="35"/>
      <c r="AL60" s="35"/>
      <c r="AM60" s="23"/>
    </row>
    <row r="61" spans="1:39" s="12" customFormat="1" ht="15" customHeight="1" thickBot="1">
      <c r="A61" s="23"/>
      <c r="B61" s="43" t="s">
        <v>132</v>
      </c>
      <c r="C61" s="447" t="str">
        <f>TEXT(入力・分析シート!K119/入力・分析シート!E119,"0.000000")</f>
        <v>0.642958</v>
      </c>
      <c r="D61" s="448"/>
      <c r="E61" s="448"/>
      <c r="F61" s="448"/>
      <c r="G61" s="448"/>
      <c r="H61" s="449"/>
      <c r="I61" s="18"/>
      <c r="J61" s="33" t="s">
        <v>145</v>
      </c>
      <c r="K61" s="453" t="str">
        <f ca="1">TEXT(入力・分析シート!G119/入力・分析シート!E119,"0.000000")</f>
        <v>0.357042</v>
      </c>
      <c r="L61" s="454"/>
      <c r="M61" s="454"/>
      <c r="N61" s="454"/>
      <c r="O61" s="454"/>
      <c r="P61" s="455"/>
      <c r="Q61" s="35"/>
      <c r="R61" s="39" t="s">
        <v>144</v>
      </c>
      <c r="S61" s="450" t="str">
        <f ca="1">TEXT(入力・分析シート!I119/入力・分析シート!E119,"0.000000")</f>
        <v>0.200563</v>
      </c>
      <c r="T61" s="451"/>
      <c r="U61" s="451"/>
      <c r="V61" s="451"/>
      <c r="W61" s="451"/>
      <c r="X61" s="452"/>
      <c r="Y61" s="35"/>
      <c r="Z61" s="35"/>
      <c r="AA61" s="35"/>
      <c r="AB61" s="35"/>
      <c r="AC61" s="35"/>
      <c r="AD61" s="35"/>
      <c r="AE61" s="35"/>
      <c r="AF61" s="27"/>
      <c r="AG61" s="35"/>
      <c r="AH61" s="35"/>
      <c r="AI61" s="35"/>
      <c r="AJ61" s="35"/>
      <c r="AK61" s="35"/>
      <c r="AL61" s="35"/>
      <c r="AM61" s="23"/>
    </row>
    <row r="62" spans="1:39" s="12" customFormat="1" ht="15" customHeight="1" thickBot="1">
      <c r="A62" s="23"/>
      <c r="B62" s="19"/>
      <c r="C62" s="35"/>
      <c r="D62" s="35"/>
      <c r="E62" s="35"/>
      <c r="F62" s="35"/>
      <c r="G62" s="35"/>
      <c r="H62" s="35"/>
      <c r="I62" s="18"/>
      <c r="J62" s="27"/>
      <c r="K62" s="35"/>
      <c r="L62" s="35"/>
      <c r="M62" s="35"/>
      <c r="N62" s="35"/>
      <c r="O62" s="35"/>
      <c r="P62" s="35"/>
      <c r="Q62" s="35"/>
      <c r="R62" s="35"/>
      <c r="S62" s="35"/>
      <c r="T62" s="35"/>
      <c r="U62" s="35"/>
      <c r="V62" s="35"/>
      <c r="W62" s="35"/>
      <c r="X62" s="35"/>
      <c r="Y62" s="35"/>
      <c r="Z62" s="35"/>
      <c r="AA62" s="35"/>
      <c r="AB62" s="35"/>
      <c r="AC62" s="35"/>
      <c r="AD62" s="35"/>
      <c r="AE62" s="35"/>
      <c r="AF62" s="27"/>
      <c r="AG62" s="35"/>
      <c r="AH62" s="35"/>
      <c r="AI62" s="35"/>
      <c r="AJ62" s="35"/>
      <c r="AK62" s="35"/>
      <c r="AL62" s="35"/>
      <c r="AM62" s="23"/>
    </row>
    <row r="63" spans="1:39" s="12" customFormat="1" ht="15" customHeight="1">
      <c r="A63" s="23"/>
      <c r="B63" s="42" t="s">
        <v>99</v>
      </c>
      <c r="C63" s="444" t="s">
        <v>33</v>
      </c>
      <c r="D63" s="445"/>
      <c r="E63" s="445"/>
      <c r="F63" s="445"/>
      <c r="G63" s="445"/>
      <c r="H63" s="446"/>
      <c r="I63" s="18"/>
      <c r="J63" s="28" t="s">
        <v>100</v>
      </c>
      <c r="K63" s="429" t="s">
        <v>59</v>
      </c>
      <c r="L63" s="430"/>
      <c r="M63" s="430"/>
      <c r="N63" s="430"/>
      <c r="O63" s="430"/>
      <c r="P63" s="431"/>
      <c r="Q63" s="35"/>
      <c r="R63" s="38" t="s">
        <v>101</v>
      </c>
      <c r="S63" s="432" t="s">
        <v>62</v>
      </c>
      <c r="T63" s="433"/>
      <c r="U63" s="433"/>
      <c r="V63" s="433"/>
      <c r="W63" s="433"/>
      <c r="X63" s="434"/>
      <c r="Y63" s="35"/>
      <c r="Z63" s="36" t="s">
        <v>256</v>
      </c>
      <c r="AB63" s="35"/>
      <c r="AC63" s="35"/>
      <c r="AD63" s="35"/>
      <c r="AE63" s="35"/>
      <c r="AF63" s="27"/>
      <c r="AG63" s="35"/>
      <c r="AH63" s="35"/>
      <c r="AI63" s="35"/>
      <c r="AJ63" s="35"/>
      <c r="AK63" s="35"/>
      <c r="AL63" s="35"/>
      <c r="AM63" s="23"/>
    </row>
    <row r="64" spans="1:39" s="12" customFormat="1" ht="15" customHeight="1" thickBot="1">
      <c r="A64" s="23"/>
      <c r="B64" s="19"/>
      <c r="C64" s="447" t="str">
        <f>TEXT(入力・分析シート!K119,"###,###,##0")&amp;" "&amp;入力・分析シート!C12</f>
        <v>38,399,360 千円</v>
      </c>
      <c r="D64" s="448"/>
      <c r="E64" s="448"/>
      <c r="F64" s="448"/>
      <c r="G64" s="448"/>
      <c r="H64" s="449"/>
      <c r="I64" s="18"/>
      <c r="J64" s="27"/>
      <c r="K64" s="453" t="str">
        <f ca="1">TEXT(入力・分析シート!G119,"###,###,##0")&amp;" "&amp;入力・分析シート!C12</f>
        <v>21,323,640 千円</v>
      </c>
      <c r="L64" s="454"/>
      <c r="M64" s="454"/>
      <c r="N64" s="454"/>
      <c r="O64" s="454"/>
      <c r="P64" s="455"/>
      <c r="Q64" s="35"/>
      <c r="R64" s="35"/>
      <c r="S64" s="450" t="str">
        <f ca="1">TEXT(入力・分析シート!I119,"###,###,##0")&amp;" "&amp;入力・分析シート!C12</f>
        <v>11,978,242 千円</v>
      </c>
      <c r="T64" s="451"/>
      <c r="U64" s="451"/>
      <c r="V64" s="451"/>
      <c r="W64" s="451"/>
      <c r="X64" s="452"/>
      <c r="Y64" s="41"/>
      <c r="Z64" s="35"/>
      <c r="AA64" s="35"/>
      <c r="AB64" s="35"/>
      <c r="AC64" s="35"/>
      <c r="AD64" s="35"/>
      <c r="AE64" s="35"/>
      <c r="AF64" s="27"/>
      <c r="AG64" s="35"/>
      <c r="AH64" s="35"/>
      <c r="AI64" s="35"/>
      <c r="AJ64" s="35"/>
      <c r="AK64" s="35"/>
      <c r="AL64" s="35"/>
      <c r="AM64" s="23"/>
    </row>
    <row r="65" spans="1:39" s="12" customFormat="1" ht="15" customHeight="1" thickBot="1">
      <c r="A65" s="23"/>
      <c r="B65" s="19"/>
      <c r="C65" s="35"/>
      <c r="D65" s="35"/>
      <c r="E65" s="48"/>
      <c r="F65" s="35"/>
      <c r="G65" s="35"/>
      <c r="H65" s="35"/>
      <c r="I65" s="18"/>
      <c r="J65" s="27"/>
      <c r="K65" s="27"/>
      <c r="L65" s="27"/>
      <c r="M65" s="27"/>
      <c r="N65" s="27"/>
      <c r="O65" s="27"/>
      <c r="P65" s="27"/>
      <c r="Q65" s="27"/>
      <c r="R65" s="27"/>
      <c r="S65" s="27"/>
      <c r="T65" s="27"/>
      <c r="U65" s="27"/>
      <c r="V65" s="27"/>
      <c r="W65" s="27"/>
      <c r="X65" s="27"/>
      <c r="Y65" s="34"/>
      <c r="Z65" s="27"/>
      <c r="AA65" s="27"/>
      <c r="AB65" s="27"/>
      <c r="AC65" s="27"/>
      <c r="AD65" s="27"/>
      <c r="AE65" s="27"/>
      <c r="AF65" s="27"/>
      <c r="AG65" s="35"/>
      <c r="AH65" s="35"/>
      <c r="AI65" s="35"/>
      <c r="AJ65" s="35"/>
      <c r="AK65" s="35"/>
      <c r="AL65" s="35"/>
      <c r="AM65" s="23"/>
    </row>
    <row r="66" spans="1:39" s="12" customFormat="1" ht="15" customHeight="1">
      <c r="A66" s="23"/>
      <c r="B66" s="42" t="s">
        <v>102</v>
      </c>
      <c r="C66" s="444" t="s">
        <v>1</v>
      </c>
      <c r="D66" s="445"/>
      <c r="E66" s="445"/>
      <c r="F66" s="445"/>
      <c r="G66" s="445"/>
      <c r="H66" s="446"/>
      <c r="I66" s="18"/>
      <c r="J66" s="18"/>
      <c r="K66" s="18"/>
      <c r="L66" s="18"/>
      <c r="M66" s="18"/>
      <c r="N66" s="18"/>
      <c r="O66" s="20"/>
      <c r="P66" s="18"/>
      <c r="Q66" s="18"/>
      <c r="R66" s="18"/>
      <c r="S66" s="18"/>
      <c r="T66" s="18"/>
      <c r="U66" s="18"/>
      <c r="V66" s="18"/>
      <c r="W66" s="18"/>
      <c r="X66" s="18"/>
      <c r="Y66" s="21"/>
      <c r="Z66" s="18"/>
      <c r="AA66" s="18"/>
      <c r="AB66" s="18"/>
      <c r="AC66" s="18"/>
      <c r="AD66" s="18"/>
      <c r="AE66" s="18"/>
      <c r="AF66" s="18"/>
      <c r="AG66" s="35"/>
      <c r="AH66" s="35"/>
      <c r="AI66" s="35"/>
      <c r="AJ66" s="35"/>
      <c r="AK66" s="35"/>
      <c r="AL66" s="35"/>
      <c r="AM66" s="23"/>
    </row>
    <row r="67" spans="1:39" s="12" customFormat="1" ht="15" customHeight="1" thickBot="1">
      <c r="A67" s="23"/>
      <c r="B67" s="43" t="s">
        <v>133</v>
      </c>
      <c r="C67" s="447" t="str">
        <f>TEXT(入力・分析シート!M119/入力・分析シート!K119,"0.000000")</f>
        <v>0.479179</v>
      </c>
      <c r="D67" s="448"/>
      <c r="E67" s="448"/>
      <c r="F67" s="448"/>
      <c r="G67" s="448"/>
      <c r="H67" s="449"/>
      <c r="I67" s="51"/>
      <c r="J67" s="52"/>
      <c r="K67" s="52"/>
      <c r="L67" s="52"/>
      <c r="M67" s="35"/>
      <c r="N67" s="35"/>
      <c r="O67" s="36" t="s">
        <v>68</v>
      </c>
      <c r="P67" s="35"/>
      <c r="Q67" s="35"/>
      <c r="R67" s="35"/>
      <c r="S67" s="35"/>
      <c r="T67" s="35"/>
      <c r="U67" s="35"/>
      <c r="V67" s="35"/>
      <c r="W67" s="35"/>
      <c r="X67" s="35"/>
      <c r="Y67" s="53"/>
      <c r="Z67" s="35"/>
      <c r="AA67" s="35"/>
      <c r="AB67" s="35"/>
      <c r="AC67" s="35"/>
      <c r="AD67" s="35"/>
      <c r="AE67" s="35"/>
      <c r="AF67" s="18"/>
      <c r="AG67" s="35"/>
      <c r="AH67" s="35"/>
      <c r="AI67" s="35"/>
      <c r="AJ67" s="35"/>
      <c r="AK67" s="35"/>
      <c r="AL67" s="35"/>
      <c r="AM67" s="23"/>
    </row>
    <row r="68" spans="1:39" s="12" customFormat="1" ht="15" customHeight="1" thickBot="1">
      <c r="A68" s="23"/>
      <c r="B68" s="19"/>
      <c r="C68" s="35"/>
      <c r="D68" s="35"/>
      <c r="E68" s="35"/>
      <c r="F68" s="35"/>
      <c r="G68" s="35"/>
      <c r="H68" s="35"/>
      <c r="I68" s="35"/>
      <c r="J68" s="35"/>
      <c r="K68" s="35"/>
      <c r="L68" s="35"/>
      <c r="M68" s="35"/>
      <c r="N68" s="35"/>
      <c r="O68" s="35"/>
      <c r="P68" s="35"/>
      <c r="Q68" s="35"/>
      <c r="R68" s="35"/>
      <c r="S68" s="35"/>
      <c r="T68" s="35"/>
      <c r="U68" s="35"/>
      <c r="V68" s="35"/>
      <c r="W68" s="35"/>
      <c r="X68" s="35"/>
      <c r="Y68" s="53"/>
      <c r="Z68" s="35"/>
      <c r="AA68" s="35"/>
      <c r="AB68" s="35"/>
      <c r="AC68" s="35"/>
      <c r="AD68" s="35"/>
      <c r="AE68" s="35"/>
      <c r="AF68" s="18"/>
      <c r="AG68" s="35"/>
      <c r="AH68" s="35"/>
      <c r="AI68" s="35"/>
      <c r="AJ68" s="35"/>
      <c r="AK68" s="35"/>
      <c r="AL68" s="35"/>
      <c r="AM68" s="23"/>
    </row>
    <row r="69" spans="1:39" s="12" customFormat="1" ht="15" customHeight="1">
      <c r="A69" s="23"/>
      <c r="B69" s="42" t="s">
        <v>103</v>
      </c>
      <c r="C69" s="444" t="s">
        <v>66</v>
      </c>
      <c r="D69" s="445"/>
      <c r="E69" s="445"/>
      <c r="F69" s="445"/>
      <c r="G69" s="445"/>
      <c r="H69" s="446"/>
      <c r="I69" s="35"/>
      <c r="J69" s="459" t="s">
        <v>67</v>
      </c>
      <c r="K69" s="459"/>
      <c r="L69" s="459"/>
      <c r="M69" s="459"/>
      <c r="N69" s="459"/>
      <c r="O69" s="459"/>
      <c r="P69" s="35"/>
      <c r="Q69" s="35"/>
      <c r="R69" s="35"/>
      <c r="S69" s="35"/>
      <c r="T69" s="35"/>
      <c r="U69" s="35"/>
      <c r="V69" s="35"/>
      <c r="W69" s="35"/>
      <c r="X69" s="35"/>
      <c r="Y69" s="53"/>
      <c r="Z69" s="35"/>
      <c r="AA69" s="35"/>
      <c r="AB69" s="35"/>
      <c r="AC69" s="35"/>
      <c r="AD69" s="35"/>
      <c r="AE69" s="35"/>
      <c r="AF69" s="18"/>
      <c r="AG69" s="35"/>
      <c r="AH69" s="35"/>
      <c r="AI69" s="35"/>
      <c r="AJ69" s="35"/>
      <c r="AK69" s="35"/>
      <c r="AL69" s="35"/>
      <c r="AM69" s="23"/>
    </row>
    <row r="70" spans="1:39" s="12" customFormat="1" ht="15" customHeight="1" thickBot="1">
      <c r="A70" s="23"/>
      <c r="B70" s="19"/>
      <c r="C70" s="447" t="str">
        <f>TEXT(入力・分析シート!M119,"###,###,##0")&amp;" "&amp;入力・分析シート!C12</f>
        <v>18,400,152 千円</v>
      </c>
      <c r="D70" s="448"/>
      <c r="E70" s="448"/>
      <c r="F70" s="448"/>
      <c r="G70" s="448"/>
      <c r="H70" s="449"/>
      <c r="I70" s="35"/>
      <c r="J70" s="528" t="str">
        <f>TEXT(入力・分析シート!K119-入力・分析シート!M119,"###,###,##0")&amp;" "&amp;入力・分析シート!C12</f>
        <v>19,999,209 千円</v>
      </c>
      <c r="K70" s="528"/>
      <c r="L70" s="528"/>
      <c r="M70" s="528"/>
      <c r="N70" s="528"/>
      <c r="O70" s="528"/>
      <c r="P70" s="35"/>
      <c r="Q70" s="35"/>
      <c r="R70" s="35"/>
      <c r="S70" s="35"/>
      <c r="T70" s="35"/>
      <c r="U70" s="35"/>
      <c r="V70" s="35"/>
      <c r="W70" s="35"/>
      <c r="X70" s="35"/>
      <c r="Y70" s="53"/>
      <c r="Z70" s="35"/>
      <c r="AA70" s="35"/>
      <c r="AB70" s="35"/>
      <c r="AC70" s="35"/>
      <c r="AD70" s="35"/>
      <c r="AE70" s="35"/>
      <c r="AF70" s="18"/>
      <c r="AG70" s="35"/>
      <c r="AH70" s="35"/>
      <c r="AI70" s="35"/>
      <c r="AJ70" s="35"/>
      <c r="AK70" s="35"/>
      <c r="AL70" s="35"/>
      <c r="AM70" s="23"/>
    </row>
    <row r="71" spans="1:39" s="12" customFormat="1" ht="15" customHeight="1" thickBot="1">
      <c r="A71" s="23"/>
      <c r="B71" s="19"/>
      <c r="C71" s="35"/>
      <c r="D71" s="35"/>
      <c r="E71" s="48"/>
      <c r="F71" s="35"/>
      <c r="G71" s="35"/>
      <c r="H71" s="35"/>
      <c r="I71" s="35"/>
      <c r="J71" s="35"/>
      <c r="K71" s="35"/>
      <c r="L71" s="35"/>
      <c r="M71" s="35"/>
      <c r="N71" s="35"/>
      <c r="O71" s="35"/>
      <c r="P71" s="35"/>
      <c r="Q71" s="35"/>
      <c r="R71" s="35"/>
      <c r="S71" s="35"/>
      <c r="T71" s="35"/>
      <c r="U71" s="35"/>
      <c r="V71" s="35"/>
      <c r="W71" s="35"/>
      <c r="X71" s="35"/>
      <c r="Y71" s="53"/>
      <c r="Z71" s="35"/>
      <c r="AA71" s="35"/>
      <c r="AB71" s="35"/>
      <c r="AC71" s="35"/>
      <c r="AD71" s="35"/>
      <c r="AE71" s="35"/>
      <c r="AF71" s="18"/>
      <c r="AG71" s="35"/>
      <c r="AH71" s="35"/>
      <c r="AI71" s="35"/>
      <c r="AJ71" s="35"/>
      <c r="AK71" s="35"/>
      <c r="AL71" s="35"/>
      <c r="AM71" s="23"/>
    </row>
    <row r="72" spans="1:39" s="12" customFormat="1" ht="15" customHeight="1">
      <c r="A72" s="23"/>
      <c r="B72" s="42" t="s">
        <v>104</v>
      </c>
      <c r="C72" s="444" t="s">
        <v>16</v>
      </c>
      <c r="D72" s="445"/>
      <c r="E72" s="445"/>
      <c r="F72" s="445"/>
      <c r="G72" s="445"/>
      <c r="H72" s="446"/>
      <c r="I72" s="35"/>
      <c r="J72" s="35"/>
      <c r="K72" s="35"/>
      <c r="L72" s="35"/>
      <c r="M72" s="35"/>
      <c r="N72" s="35"/>
      <c r="O72" s="36" t="s">
        <v>69</v>
      </c>
      <c r="P72" s="35"/>
      <c r="Q72" s="35"/>
      <c r="R72" s="35"/>
      <c r="S72" s="35"/>
      <c r="T72" s="35"/>
      <c r="U72" s="35"/>
      <c r="V72" s="35"/>
      <c r="W72" s="35"/>
      <c r="X72" s="35"/>
      <c r="Y72" s="53"/>
      <c r="Z72" s="35"/>
      <c r="AA72" s="35"/>
      <c r="AB72" s="35"/>
      <c r="AC72" s="35"/>
      <c r="AD72" s="35"/>
      <c r="AE72" s="35"/>
      <c r="AF72" s="18"/>
      <c r="AG72" s="35"/>
      <c r="AH72" s="35"/>
      <c r="AI72" s="35"/>
      <c r="AJ72" s="35"/>
      <c r="AK72" s="35"/>
      <c r="AL72" s="35"/>
      <c r="AM72" s="23"/>
    </row>
    <row r="73" spans="1:39" s="12" customFormat="1" ht="15" customHeight="1" thickBot="1">
      <c r="A73" s="23"/>
      <c r="B73" s="43" t="s">
        <v>134</v>
      </c>
      <c r="C73" s="447" t="str">
        <f>TEXT(入力・分析シート!O119/入力・分析シート!M119,"0.000000")</f>
        <v>1.213793</v>
      </c>
      <c r="D73" s="448"/>
      <c r="E73" s="448"/>
      <c r="F73" s="448"/>
      <c r="G73" s="448"/>
      <c r="H73" s="449"/>
      <c r="I73" s="35"/>
      <c r="J73" s="35"/>
      <c r="K73" s="35"/>
      <c r="L73" s="35"/>
      <c r="M73" s="35"/>
      <c r="N73" s="35"/>
      <c r="O73" s="36" t="s">
        <v>70</v>
      </c>
      <c r="P73" s="35"/>
      <c r="Q73" s="35"/>
      <c r="R73" s="35"/>
      <c r="S73" s="35"/>
      <c r="T73" s="35"/>
      <c r="U73" s="35"/>
      <c r="V73" s="35"/>
      <c r="W73" s="35"/>
      <c r="X73" s="35"/>
      <c r="Y73" s="53"/>
      <c r="Z73" s="35"/>
      <c r="AA73" s="35"/>
      <c r="AB73" s="35"/>
      <c r="AC73" s="35"/>
      <c r="AD73" s="35"/>
      <c r="AE73" s="35"/>
      <c r="AF73" s="18"/>
      <c r="AG73" s="35"/>
      <c r="AH73" s="35"/>
      <c r="AI73" s="35"/>
      <c r="AJ73" s="35"/>
      <c r="AK73" s="35"/>
      <c r="AL73" s="35"/>
      <c r="AM73" s="23"/>
    </row>
    <row r="74" spans="1:39" s="12" customFormat="1" ht="15" customHeight="1" thickBot="1">
      <c r="A74" s="23"/>
      <c r="B74" s="19"/>
      <c r="C74" s="35"/>
      <c r="D74" s="35"/>
      <c r="E74" s="35"/>
      <c r="F74" s="35"/>
      <c r="G74" s="35"/>
      <c r="H74" s="35"/>
      <c r="I74" s="35"/>
      <c r="J74" s="35"/>
      <c r="K74" s="35"/>
      <c r="L74" s="35"/>
      <c r="M74" s="35"/>
      <c r="N74" s="35"/>
      <c r="O74" s="36" t="s">
        <v>71</v>
      </c>
      <c r="P74" s="35"/>
      <c r="Q74" s="35"/>
      <c r="R74" s="35"/>
      <c r="S74" s="35"/>
      <c r="T74" s="35"/>
      <c r="U74" s="35"/>
      <c r="V74" s="35"/>
      <c r="W74" s="35"/>
      <c r="X74" s="35"/>
      <c r="Y74" s="53"/>
      <c r="Z74" s="35"/>
      <c r="AA74" s="527" t="s">
        <v>52</v>
      </c>
      <c r="AB74" s="527"/>
      <c r="AC74" s="527"/>
      <c r="AD74" s="527"/>
      <c r="AE74" s="527"/>
      <c r="AF74" s="18"/>
      <c r="AG74" s="527" t="s">
        <v>50</v>
      </c>
      <c r="AH74" s="527"/>
      <c r="AI74" s="527"/>
      <c r="AJ74" s="527"/>
      <c r="AK74" s="527"/>
      <c r="AL74" s="527"/>
      <c r="AM74" s="23"/>
    </row>
    <row r="75" spans="1:39" s="12" customFormat="1" ht="15" customHeight="1">
      <c r="A75" s="23"/>
      <c r="B75" s="44" t="s">
        <v>105</v>
      </c>
      <c r="C75" s="475" t="s">
        <v>38</v>
      </c>
      <c r="D75" s="476"/>
      <c r="E75" s="476"/>
      <c r="F75" s="476"/>
      <c r="G75" s="476"/>
      <c r="H75" s="477"/>
      <c r="I75" s="35"/>
      <c r="J75" s="35"/>
      <c r="K75" s="35"/>
      <c r="L75" s="35"/>
      <c r="M75" s="35"/>
      <c r="N75" s="35"/>
      <c r="O75" s="35"/>
      <c r="P75" s="35"/>
      <c r="Q75" s="35"/>
      <c r="R75" s="35"/>
      <c r="S75" s="35"/>
      <c r="T75" s="35"/>
      <c r="U75" s="35"/>
      <c r="V75" s="35"/>
      <c r="W75" s="35"/>
      <c r="X75" s="35"/>
      <c r="Y75" s="53"/>
      <c r="Z75" s="35"/>
      <c r="AA75" s="35"/>
      <c r="AB75" s="35"/>
      <c r="AC75" s="35"/>
      <c r="AD75" s="35"/>
      <c r="AE75" s="35"/>
      <c r="AF75" s="18"/>
      <c r="AG75" s="527"/>
      <c r="AH75" s="527"/>
      <c r="AI75" s="527"/>
      <c r="AJ75" s="527"/>
      <c r="AK75" s="527"/>
      <c r="AL75" s="527"/>
      <c r="AM75" s="23"/>
    </row>
    <row r="76" spans="1:39" s="12" customFormat="1" ht="7.5" customHeight="1">
      <c r="A76" s="23"/>
      <c r="B76" s="19"/>
      <c r="C76" s="469" t="str">
        <f>TEXT(入力・分析シート!O119,"###,###,##0")&amp;" "&amp;入力・分析シート!C12</f>
        <v>22,333,973 千円</v>
      </c>
      <c r="D76" s="470"/>
      <c r="E76" s="470"/>
      <c r="F76" s="470"/>
      <c r="G76" s="470"/>
      <c r="H76" s="471"/>
      <c r="I76" s="37"/>
      <c r="J76" s="37"/>
      <c r="K76" s="37"/>
      <c r="L76" s="37"/>
      <c r="M76" s="54"/>
      <c r="N76" s="187"/>
      <c r="O76" s="50"/>
      <c r="P76" s="50"/>
      <c r="Q76" s="50"/>
      <c r="R76" s="50"/>
      <c r="S76" s="50"/>
      <c r="T76" s="50"/>
      <c r="U76" s="50"/>
      <c r="V76" s="35"/>
      <c r="W76" s="35"/>
      <c r="X76" s="35"/>
      <c r="Y76" s="53"/>
      <c r="Z76" s="35"/>
      <c r="AA76" s="35"/>
      <c r="AB76" s="35"/>
      <c r="AC76" s="35"/>
      <c r="AD76" s="35"/>
      <c r="AE76" s="35"/>
      <c r="AF76" s="18"/>
      <c r="AG76" s="35"/>
      <c r="AH76" s="35"/>
      <c r="AI76" s="35"/>
      <c r="AJ76" s="35"/>
      <c r="AK76" s="35"/>
      <c r="AL76" s="35"/>
      <c r="AM76" s="23"/>
    </row>
    <row r="77" spans="1:39" s="12" customFormat="1" ht="7.5" customHeight="1" thickBot="1">
      <c r="A77" s="23"/>
      <c r="B77" s="19"/>
      <c r="C77" s="472"/>
      <c r="D77" s="473"/>
      <c r="E77" s="473"/>
      <c r="F77" s="473"/>
      <c r="G77" s="473"/>
      <c r="H77" s="474"/>
      <c r="I77" s="49"/>
      <c r="J77" s="49"/>
      <c r="K77" s="49"/>
      <c r="L77" s="49"/>
      <c r="M77" s="181"/>
      <c r="N77" s="49"/>
      <c r="O77" s="49"/>
      <c r="P77" s="49"/>
      <c r="Q77" s="49"/>
      <c r="R77" s="49"/>
      <c r="S77" s="49"/>
      <c r="T77" s="49"/>
      <c r="U77" s="186"/>
      <c r="V77" s="35"/>
      <c r="W77" s="35"/>
      <c r="X77" s="35"/>
      <c r="Y77" s="53"/>
      <c r="Z77" s="35"/>
      <c r="AA77" s="35"/>
      <c r="AB77" s="35"/>
      <c r="AC77" s="35"/>
      <c r="AD77" s="35"/>
      <c r="AE77" s="35"/>
      <c r="AF77" s="18"/>
      <c r="AG77" s="35"/>
      <c r="AH77" s="35"/>
      <c r="AI77" s="35"/>
      <c r="AJ77" s="35"/>
      <c r="AK77" s="35"/>
      <c r="AL77" s="35"/>
      <c r="AM77" s="23"/>
    </row>
    <row r="78" spans="1:39" s="12" customFormat="1" ht="15" customHeight="1">
      <c r="A78" s="23"/>
      <c r="B78" s="19"/>
      <c r="C78" s="49"/>
      <c r="D78" s="49"/>
      <c r="E78" s="49"/>
      <c r="F78" s="49"/>
      <c r="G78" s="49"/>
      <c r="H78" s="49"/>
      <c r="I78" s="49"/>
      <c r="J78" s="38" t="s">
        <v>106</v>
      </c>
      <c r="K78" s="429" t="s">
        <v>58</v>
      </c>
      <c r="L78" s="430"/>
      <c r="M78" s="430"/>
      <c r="N78" s="430"/>
      <c r="O78" s="430"/>
      <c r="P78" s="431"/>
      <c r="Q78" s="35"/>
      <c r="R78" s="38" t="s">
        <v>98</v>
      </c>
      <c r="S78" s="432" t="s">
        <v>60</v>
      </c>
      <c r="T78" s="433"/>
      <c r="U78" s="433"/>
      <c r="V78" s="433"/>
      <c r="W78" s="433"/>
      <c r="X78" s="434"/>
      <c r="Y78" s="53"/>
      <c r="Z78" s="35"/>
      <c r="AA78" s="35"/>
      <c r="AB78" s="35"/>
      <c r="AC78" s="35"/>
      <c r="AD78" s="35"/>
      <c r="AE78" s="35"/>
      <c r="AF78" s="18"/>
      <c r="AG78" s="35"/>
      <c r="AH78" s="35"/>
      <c r="AI78" s="35"/>
      <c r="AJ78" s="35"/>
      <c r="AK78" s="35"/>
      <c r="AL78" s="35"/>
      <c r="AM78" s="23"/>
    </row>
    <row r="79" spans="1:39" s="12" customFormat="1" ht="15" customHeight="1" thickBot="1">
      <c r="A79" s="23"/>
      <c r="B79" s="19"/>
      <c r="C79" s="49"/>
      <c r="D79" s="49"/>
      <c r="E79" s="49"/>
      <c r="F79" s="49"/>
      <c r="G79" s="49"/>
      <c r="H79" s="49"/>
      <c r="I79" s="49"/>
      <c r="J79" s="39" t="s">
        <v>135</v>
      </c>
      <c r="K79" s="453" t="str">
        <f ca="1">TEXT(入力・分析シート!P119/入力・分析シート!O119,"0.000000")</f>
        <v>0.583157</v>
      </c>
      <c r="L79" s="454"/>
      <c r="M79" s="454"/>
      <c r="N79" s="454"/>
      <c r="O79" s="454"/>
      <c r="P79" s="455"/>
      <c r="Q79" s="35"/>
      <c r="R79" s="39" t="s">
        <v>136</v>
      </c>
      <c r="S79" s="450" t="str">
        <f ca="1">TEXT(入力・分析シート!Q119/入力・分析シート!O119,"0.000000")</f>
        <v>0.234220</v>
      </c>
      <c r="T79" s="451"/>
      <c r="U79" s="451"/>
      <c r="V79" s="451"/>
      <c r="W79" s="451"/>
      <c r="X79" s="452"/>
      <c r="Y79" s="53"/>
      <c r="Z79" s="35"/>
      <c r="AA79" s="35"/>
      <c r="AB79" s="35"/>
      <c r="AC79" s="35"/>
      <c r="AD79" s="35"/>
      <c r="AE79" s="35"/>
      <c r="AF79" s="18"/>
      <c r="AG79" s="35"/>
      <c r="AH79" s="35"/>
      <c r="AI79" s="35"/>
      <c r="AJ79" s="35"/>
      <c r="AK79" s="35"/>
      <c r="AL79" s="35"/>
      <c r="AM79" s="23"/>
    </row>
    <row r="80" spans="1:39" s="12" customFormat="1" ht="15" customHeight="1" thickBot="1">
      <c r="A80" s="23"/>
      <c r="B80" s="19"/>
      <c r="C80" s="49"/>
      <c r="D80" s="49"/>
      <c r="E80" s="49"/>
      <c r="F80" s="49"/>
      <c r="G80" s="49"/>
      <c r="H80" s="49"/>
      <c r="I80" s="49"/>
      <c r="J80" s="35"/>
      <c r="K80" s="35"/>
      <c r="L80" s="35"/>
      <c r="M80" s="35"/>
      <c r="N80" s="35"/>
      <c r="O80" s="35"/>
      <c r="P80" s="35"/>
      <c r="Q80" s="35"/>
      <c r="R80" s="35"/>
      <c r="S80" s="35"/>
      <c r="T80" s="35"/>
      <c r="U80" s="35"/>
      <c r="V80" s="35"/>
      <c r="W80" s="35"/>
      <c r="X80" s="35"/>
      <c r="Y80" s="53"/>
      <c r="Z80" s="35"/>
      <c r="AA80" s="35"/>
      <c r="AB80" s="35"/>
      <c r="AC80" s="35"/>
      <c r="AD80" s="35"/>
      <c r="AE80" s="35"/>
      <c r="AF80" s="18"/>
      <c r="AG80" s="35"/>
      <c r="AH80" s="35"/>
      <c r="AI80" s="35"/>
      <c r="AJ80" s="35"/>
      <c r="AK80" s="35"/>
      <c r="AL80" s="35"/>
      <c r="AM80" s="23"/>
    </row>
    <row r="81" spans="1:39" s="12" customFormat="1" ht="15" customHeight="1">
      <c r="A81" s="23"/>
      <c r="B81" s="45"/>
      <c r="C81" s="50"/>
      <c r="D81" s="50"/>
      <c r="E81" s="50"/>
      <c r="F81" s="50"/>
      <c r="G81" s="50"/>
      <c r="H81" s="50"/>
      <c r="I81" s="50"/>
      <c r="J81" s="38" t="s">
        <v>107</v>
      </c>
      <c r="K81" s="429" t="s">
        <v>59</v>
      </c>
      <c r="L81" s="430"/>
      <c r="M81" s="430"/>
      <c r="N81" s="430"/>
      <c r="O81" s="430"/>
      <c r="P81" s="431"/>
      <c r="Q81" s="35"/>
      <c r="R81" s="38" t="s">
        <v>108</v>
      </c>
      <c r="S81" s="432" t="s">
        <v>62</v>
      </c>
      <c r="T81" s="433"/>
      <c r="U81" s="433"/>
      <c r="V81" s="433"/>
      <c r="W81" s="433"/>
      <c r="X81" s="434"/>
      <c r="Y81" s="53"/>
      <c r="Z81" s="36" t="s">
        <v>257</v>
      </c>
      <c r="AA81" s="35"/>
      <c r="AB81" s="35"/>
      <c r="AC81" s="35"/>
      <c r="AD81" s="35"/>
      <c r="AE81" s="35"/>
      <c r="AF81" s="18"/>
      <c r="AG81" s="35"/>
      <c r="AH81" s="35"/>
      <c r="AI81" s="35"/>
      <c r="AJ81" s="35"/>
      <c r="AK81" s="35"/>
      <c r="AL81" s="35"/>
      <c r="AM81" s="23"/>
    </row>
    <row r="82" spans="1:39" s="12" customFormat="1" ht="15" customHeight="1" thickBot="1">
      <c r="A82" s="23"/>
      <c r="B82" s="46"/>
      <c r="C82" s="49"/>
      <c r="D82" s="49"/>
      <c r="E82" s="49"/>
      <c r="F82" s="49"/>
      <c r="G82" s="49"/>
      <c r="H82" s="49"/>
      <c r="I82" s="75"/>
      <c r="J82" s="35"/>
      <c r="K82" s="453" t="str">
        <f ca="1">TEXT(入力・分析シート!P119,"###,###,##0")&amp;" "&amp;入力・分析シート!C12</f>
        <v>13,024,222 千円</v>
      </c>
      <c r="L82" s="454"/>
      <c r="M82" s="454"/>
      <c r="N82" s="454"/>
      <c r="O82" s="454"/>
      <c r="P82" s="455"/>
      <c r="Q82" s="35"/>
      <c r="R82" s="35"/>
      <c r="S82" s="450" t="str">
        <f ca="1">TEXT(入力・分析シート!Q119,"###,###,##0")&amp;" "&amp;入力・分析シート!C12</f>
        <v>5,231,053 千円</v>
      </c>
      <c r="T82" s="451"/>
      <c r="U82" s="451"/>
      <c r="V82" s="451"/>
      <c r="W82" s="451"/>
      <c r="X82" s="452"/>
      <c r="Y82" s="41"/>
      <c r="Z82" s="35"/>
      <c r="AA82" s="35"/>
      <c r="AB82" s="35"/>
      <c r="AC82" s="35"/>
      <c r="AD82" s="35"/>
      <c r="AE82" s="35"/>
      <c r="AF82" s="18"/>
      <c r="AG82" s="35"/>
      <c r="AH82" s="35"/>
      <c r="AI82" s="35"/>
      <c r="AJ82" s="35"/>
      <c r="AK82" s="35"/>
      <c r="AL82" s="35"/>
      <c r="AM82" s="23"/>
    </row>
    <row r="83" spans="1:39" s="12" customFormat="1" ht="15" customHeight="1">
      <c r="A83" s="23"/>
      <c r="B83" s="46"/>
      <c r="C83" s="46"/>
      <c r="D83" s="46"/>
      <c r="E83" s="46"/>
      <c r="F83" s="46"/>
      <c r="G83" s="46"/>
      <c r="H83" s="46"/>
      <c r="I83" s="74"/>
      <c r="J83" s="18"/>
      <c r="K83" s="76"/>
      <c r="L83" s="76"/>
      <c r="M83" s="76"/>
      <c r="N83" s="76"/>
      <c r="O83" s="76"/>
      <c r="P83" s="76"/>
      <c r="Q83" s="18"/>
      <c r="R83" s="18"/>
      <c r="S83" s="76"/>
      <c r="T83" s="76"/>
      <c r="U83" s="76"/>
      <c r="V83" s="76"/>
      <c r="W83" s="76"/>
      <c r="X83" s="76"/>
      <c r="Y83" s="21"/>
      <c r="Z83" s="18"/>
      <c r="AA83" s="18"/>
      <c r="AB83" s="18"/>
      <c r="AC83" s="18"/>
      <c r="AD83" s="18"/>
      <c r="AE83" s="18"/>
      <c r="AF83" s="18"/>
      <c r="AG83" s="35"/>
      <c r="AH83" s="35"/>
      <c r="AI83" s="35"/>
      <c r="AJ83" s="35"/>
      <c r="AK83" s="35"/>
      <c r="AL83" s="35"/>
      <c r="AM83" s="23"/>
    </row>
    <row r="84" spans="1:39" s="12" customFormat="1" ht="15" customHeight="1" thickBot="1">
      <c r="A84" s="23"/>
      <c r="B84" s="23"/>
      <c r="C84" s="23"/>
      <c r="D84" s="23"/>
      <c r="E84" s="23"/>
      <c r="F84" s="77"/>
      <c r="G84" s="77"/>
      <c r="H84" s="77"/>
      <c r="I84" s="78"/>
      <c r="J84" s="77"/>
      <c r="K84" s="37"/>
      <c r="L84" s="37"/>
      <c r="M84" s="37"/>
      <c r="N84" s="37"/>
      <c r="O84" s="37"/>
      <c r="P84" s="37"/>
      <c r="Q84" s="37"/>
      <c r="R84" s="37"/>
      <c r="S84" s="37"/>
      <c r="T84" s="37"/>
      <c r="U84" s="37"/>
      <c r="V84" s="37"/>
      <c r="W84" s="37"/>
      <c r="X84" s="37"/>
      <c r="Y84" s="37"/>
      <c r="Z84" s="35"/>
      <c r="AA84" s="35"/>
      <c r="AB84" s="35"/>
      <c r="AC84" s="35"/>
      <c r="AD84" s="35"/>
      <c r="AE84" s="35"/>
      <c r="AF84" s="35"/>
      <c r="AG84" s="35"/>
      <c r="AH84" s="35"/>
      <c r="AI84" s="35"/>
      <c r="AJ84" s="35"/>
      <c r="AK84" s="35"/>
      <c r="AL84" s="35"/>
      <c r="AM84" s="23"/>
    </row>
    <row r="85" spans="1:39" s="12" customFormat="1" ht="15" customHeight="1" thickBot="1">
      <c r="A85" s="26"/>
      <c r="B85" s="26"/>
      <c r="C85" s="26"/>
      <c r="D85" s="26"/>
      <c r="E85" s="26"/>
      <c r="F85" s="26"/>
      <c r="G85" s="26"/>
      <c r="H85" s="26"/>
      <c r="I85" s="56"/>
      <c r="J85" s="22"/>
      <c r="K85" s="435" t="s">
        <v>75</v>
      </c>
      <c r="L85" s="436"/>
      <c r="M85" s="436"/>
      <c r="N85" s="436"/>
      <c r="O85" s="436"/>
      <c r="P85" s="437"/>
      <c r="Q85" s="529" t="s">
        <v>110</v>
      </c>
      <c r="R85" s="530"/>
      <c r="S85" s="35"/>
      <c r="T85" s="36" t="s">
        <v>76</v>
      </c>
      <c r="U85" s="35"/>
      <c r="V85" s="35"/>
      <c r="W85" s="35"/>
      <c r="X85" s="35"/>
      <c r="Y85" s="35"/>
      <c r="Z85" s="35"/>
      <c r="AA85" s="35"/>
      <c r="AB85" s="35"/>
      <c r="AC85" s="35"/>
      <c r="AD85" s="35"/>
      <c r="AE85" s="35"/>
      <c r="AF85" s="35"/>
      <c r="AG85" s="35"/>
      <c r="AH85" s="35"/>
      <c r="AI85" s="35"/>
      <c r="AJ85" s="35"/>
      <c r="AK85" s="35"/>
      <c r="AL85" s="35"/>
      <c r="AM85" s="23"/>
    </row>
    <row r="86" spans="1:39" s="12" customFormat="1" ht="15" customHeight="1" thickBot="1">
      <c r="A86" s="26"/>
      <c r="B86" s="38" t="s">
        <v>109</v>
      </c>
      <c r="C86" s="444" t="s">
        <v>72</v>
      </c>
      <c r="D86" s="445"/>
      <c r="E86" s="445"/>
      <c r="F86" s="445"/>
      <c r="G86" s="445"/>
      <c r="H86" s="446"/>
      <c r="I86" s="80"/>
      <c r="J86" s="79"/>
      <c r="K86" s="478" t="str">
        <f>TEXT(入力・分析シート!E119+入力・分析シート!O119,"###,###,##0")&amp;" "&amp;入力・分析シート!C12</f>
        <v>82,056,973 千円</v>
      </c>
      <c r="L86" s="479"/>
      <c r="M86" s="479"/>
      <c r="N86" s="479"/>
      <c r="O86" s="479"/>
      <c r="P86" s="480"/>
      <c r="S86" s="35"/>
      <c r="T86" s="36" t="s">
        <v>77</v>
      </c>
      <c r="U86" s="35"/>
      <c r="V86" s="35"/>
      <c r="W86" s="35"/>
      <c r="X86" s="35"/>
      <c r="Y86" s="35"/>
      <c r="Z86" s="35"/>
      <c r="AA86" s="35"/>
      <c r="AB86" s="35"/>
      <c r="AC86" s="35"/>
      <c r="AJ86" s="35"/>
      <c r="AK86" s="35"/>
      <c r="AL86" s="35"/>
      <c r="AM86" s="23"/>
    </row>
    <row r="87" spans="1:39" s="12" customFormat="1" ht="15" customHeight="1" thickBot="1">
      <c r="A87" s="26"/>
      <c r="B87" s="35"/>
      <c r="C87" s="447" t="str">
        <f ca="1">TEXT(入力・分析シート!V119,"###,###,##0")&amp;" "&amp;入力・分析シート!C12</f>
        <v>17,209,295 千円</v>
      </c>
      <c r="D87" s="448"/>
      <c r="E87" s="448"/>
      <c r="F87" s="448"/>
      <c r="G87" s="448"/>
      <c r="H87" s="449"/>
      <c r="I87" s="26"/>
      <c r="J87" s="23"/>
      <c r="K87" s="35"/>
      <c r="L87" s="35"/>
      <c r="M87" s="53"/>
      <c r="N87" s="35"/>
      <c r="O87" s="35"/>
      <c r="P87" s="35"/>
      <c r="Q87" s="35"/>
      <c r="R87" s="35"/>
      <c r="S87" s="35"/>
      <c r="T87" s="35"/>
      <c r="U87" s="35"/>
      <c r="V87" s="35"/>
      <c r="W87" s="35"/>
      <c r="X87" s="35"/>
      <c r="Y87" s="35"/>
      <c r="Z87" s="35"/>
      <c r="AA87" s="35"/>
      <c r="AB87" s="35"/>
      <c r="AC87" s="35"/>
      <c r="AJ87" s="35"/>
      <c r="AK87" s="35"/>
      <c r="AL87" s="35"/>
      <c r="AM87" s="23"/>
    </row>
    <row r="88" spans="1:39" s="12" customFormat="1" ht="15" customHeight="1" thickBot="1">
      <c r="A88" s="26"/>
      <c r="B88" s="35"/>
      <c r="C88" s="35"/>
      <c r="D88" s="35"/>
      <c r="E88" s="48"/>
      <c r="F88" s="35"/>
      <c r="G88" s="35"/>
      <c r="H88" s="35"/>
      <c r="I88" s="26"/>
      <c r="J88" s="23"/>
      <c r="K88" s="35"/>
      <c r="L88" s="35"/>
      <c r="M88" s="35"/>
      <c r="N88" s="188"/>
      <c r="O88" s="184"/>
      <c r="P88" s="184"/>
      <c r="Q88" s="184"/>
      <c r="R88" s="184"/>
      <c r="S88" s="184"/>
      <c r="T88" s="184"/>
      <c r="U88" s="75"/>
      <c r="V88" s="35"/>
      <c r="W88" s="35"/>
      <c r="X88" s="35"/>
      <c r="Y88" s="35"/>
      <c r="Z88" s="35"/>
      <c r="AA88" s="35"/>
      <c r="AB88" s="35"/>
      <c r="AC88" s="35"/>
      <c r="AD88" s="35"/>
      <c r="AE88" s="35"/>
      <c r="AF88" s="35"/>
      <c r="AG88" s="35"/>
      <c r="AH88" s="35"/>
      <c r="AI88" s="35"/>
      <c r="AJ88" s="35"/>
      <c r="AK88" s="35"/>
      <c r="AL88" s="35"/>
      <c r="AM88" s="23"/>
    </row>
    <row r="89" spans="1:39" s="12" customFormat="1" ht="15" customHeight="1">
      <c r="A89" s="26"/>
      <c r="B89" s="38" t="s">
        <v>111</v>
      </c>
      <c r="C89" s="444" t="s">
        <v>24</v>
      </c>
      <c r="D89" s="445"/>
      <c r="E89" s="445"/>
      <c r="F89" s="445"/>
      <c r="G89" s="445"/>
      <c r="H89" s="446"/>
      <c r="I89" s="26"/>
      <c r="J89" s="24" t="s">
        <v>112</v>
      </c>
      <c r="K89" s="423" t="s">
        <v>11</v>
      </c>
      <c r="L89" s="424"/>
      <c r="M89" s="424"/>
      <c r="N89" s="424"/>
      <c r="O89" s="424"/>
      <c r="P89" s="425"/>
      <c r="Q89" s="35"/>
      <c r="R89" s="38" t="s">
        <v>113</v>
      </c>
      <c r="S89" s="423" t="s">
        <v>12</v>
      </c>
      <c r="T89" s="424"/>
      <c r="U89" s="424"/>
      <c r="V89" s="424"/>
      <c r="W89" s="424"/>
      <c r="X89" s="425"/>
      <c r="Y89" s="35"/>
      <c r="Z89" s="35"/>
      <c r="AA89" s="35"/>
      <c r="AB89" s="35"/>
      <c r="AC89" s="35"/>
      <c r="AD89" s="35"/>
      <c r="AE89" s="35"/>
      <c r="AF89" s="35"/>
      <c r="AG89" s="35"/>
      <c r="AH89" s="35"/>
      <c r="AI89" s="35"/>
      <c r="AJ89" s="35"/>
      <c r="AK89" s="35"/>
      <c r="AL89" s="35"/>
      <c r="AM89" s="23"/>
    </row>
    <row r="90" spans="1:39" s="12" customFormat="1" ht="15" customHeight="1" thickBot="1">
      <c r="A90" s="26"/>
      <c r="B90" s="35"/>
      <c r="C90" s="447" t="str">
        <f>TEXT(入力・分析シート!W119,"0.000000")</f>
        <v>0.635208</v>
      </c>
      <c r="D90" s="448"/>
      <c r="E90" s="448"/>
      <c r="F90" s="448"/>
      <c r="G90" s="448"/>
      <c r="H90" s="449"/>
      <c r="I90" s="26"/>
      <c r="J90" s="25" t="s">
        <v>138</v>
      </c>
      <c r="K90" s="420" t="str">
        <f>TEXT(入力・分析シート!S119/(入力・分析シート!E119+入力・分析シート!O119)*IF(入力・分析シート!$C$12="億円",0.001,IF(入力・分析シート!$C$12="千円",1000,IF(入力・分析シート!$C$12="円",1000000,1))),"0.000000")</f>
        <v>0.088292</v>
      </c>
      <c r="L90" s="421"/>
      <c r="M90" s="421"/>
      <c r="N90" s="421"/>
      <c r="O90" s="421"/>
      <c r="P90" s="422"/>
      <c r="Q90" s="35"/>
      <c r="R90" s="39" t="s">
        <v>137</v>
      </c>
      <c r="S90" s="420" t="str">
        <f>TEXT(入力・分析シート!U119/(入力・分析シート!E119+入力・分析シート!O119)*IF(入力・分析シート!$C$12="億円",0.001,IF(入力・分析シート!$C$12="千円",1000,IF(入力・分析シート!$C$12="円",1000000,1))),"0.000000")</f>
        <v>0.067867</v>
      </c>
      <c r="T90" s="421"/>
      <c r="U90" s="421"/>
      <c r="V90" s="421"/>
      <c r="W90" s="421"/>
      <c r="X90" s="422"/>
      <c r="Y90" s="35"/>
      <c r="Z90" s="35"/>
      <c r="AA90" s="35"/>
      <c r="AB90" s="35"/>
      <c r="AC90" s="35"/>
      <c r="AD90" s="35"/>
      <c r="AE90" s="35"/>
      <c r="AF90" s="35"/>
      <c r="AG90" s="35"/>
      <c r="AH90" s="35"/>
      <c r="AI90" s="35"/>
      <c r="AJ90" s="35"/>
      <c r="AK90" s="35"/>
      <c r="AL90" s="35"/>
      <c r="AM90" s="23"/>
    </row>
    <row r="91" spans="1:39" s="12" customFormat="1" ht="15" customHeight="1" thickBot="1">
      <c r="A91" s="26"/>
      <c r="B91" s="35"/>
      <c r="C91" s="35"/>
      <c r="D91" s="35"/>
      <c r="E91" s="35"/>
      <c r="F91" s="35"/>
      <c r="G91" s="35"/>
      <c r="H91" s="35"/>
      <c r="I91" s="26"/>
      <c r="J91" s="23"/>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23"/>
    </row>
    <row r="92" spans="1:39" s="12" customFormat="1" ht="15" customHeight="1">
      <c r="A92" s="26"/>
      <c r="B92" s="38" t="s">
        <v>114</v>
      </c>
      <c r="C92" s="460" t="s">
        <v>74</v>
      </c>
      <c r="D92" s="461"/>
      <c r="E92" s="461"/>
      <c r="F92" s="461"/>
      <c r="G92" s="461"/>
      <c r="H92" s="462"/>
      <c r="I92" s="26"/>
      <c r="J92" s="24" t="s">
        <v>115</v>
      </c>
      <c r="K92" s="423" t="s">
        <v>80</v>
      </c>
      <c r="L92" s="424"/>
      <c r="M92" s="424"/>
      <c r="N92" s="424"/>
      <c r="O92" s="424"/>
      <c r="P92" s="425"/>
      <c r="Q92" s="35"/>
      <c r="R92" s="38" t="s">
        <v>116</v>
      </c>
      <c r="S92" s="423" t="s">
        <v>81</v>
      </c>
      <c r="T92" s="424"/>
      <c r="U92" s="424"/>
      <c r="V92" s="424"/>
      <c r="W92" s="424"/>
      <c r="X92" s="425"/>
      <c r="Y92" s="35"/>
      <c r="Z92" s="36" t="s">
        <v>258</v>
      </c>
      <c r="AA92" s="35"/>
      <c r="AB92" s="35"/>
      <c r="AC92" s="35"/>
      <c r="AD92" s="35"/>
      <c r="AE92" s="35"/>
      <c r="AF92" s="35"/>
      <c r="AG92" s="35"/>
      <c r="AH92" s="35"/>
      <c r="AI92" s="35"/>
      <c r="AJ92" s="35"/>
      <c r="AK92" s="35"/>
      <c r="AL92" s="35"/>
      <c r="AM92" s="23"/>
    </row>
    <row r="93" spans="1:39" s="12" customFormat="1" ht="15" customHeight="1" thickBot="1">
      <c r="A93" s="26"/>
      <c r="B93" s="35"/>
      <c r="C93" s="463" t="str">
        <f ca="1">TEXT(入力・分析シート!X119,"###,###,##0")&amp;" "&amp;入力・分析シート!C12</f>
        <v>10,931,482 千円</v>
      </c>
      <c r="D93" s="464"/>
      <c r="E93" s="464"/>
      <c r="F93" s="464"/>
      <c r="G93" s="464"/>
      <c r="H93" s="465"/>
      <c r="I93" s="26"/>
      <c r="J93" s="79"/>
      <c r="K93" s="420" t="str">
        <f>TEXT(入力・分析シート!S119,"###,###,##0")&amp;" 人"</f>
        <v>7,245 人</v>
      </c>
      <c r="L93" s="421"/>
      <c r="M93" s="421"/>
      <c r="N93" s="421"/>
      <c r="O93" s="421"/>
      <c r="P93" s="422"/>
      <c r="Q93" s="35"/>
      <c r="R93" s="35"/>
      <c r="S93" s="420" t="str">
        <f>TEXT(入力・分析シート!U119,"###,###,##0")&amp;" 人"</f>
        <v>5,569 人</v>
      </c>
      <c r="T93" s="421"/>
      <c r="U93" s="421"/>
      <c r="V93" s="421"/>
      <c r="W93" s="421"/>
      <c r="X93" s="422"/>
      <c r="Y93" s="35"/>
      <c r="Z93" s="35"/>
      <c r="AA93" s="35"/>
      <c r="AB93" s="35"/>
      <c r="AC93" s="35"/>
      <c r="AD93" s="35"/>
      <c r="AE93" s="35"/>
      <c r="AF93" s="35"/>
      <c r="AG93" s="35"/>
      <c r="AH93" s="35"/>
      <c r="AI93" s="35"/>
      <c r="AJ93" s="35"/>
      <c r="AK93" s="35"/>
      <c r="AL93" s="35"/>
      <c r="AM93" s="23"/>
    </row>
    <row r="94" spans="1:39" s="12" customFormat="1" ht="15" customHeight="1">
      <c r="A94" s="26"/>
      <c r="B94" s="35"/>
      <c r="C94" s="35"/>
      <c r="D94" s="35"/>
      <c r="E94" s="55"/>
      <c r="F94" s="35"/>
      <c r="G94" s="35"/>
      <c r="H94" s="35"/>
      <c r="I94" s="26"/>
      <c r="J94" s="23"/>
      <c r="Y94" s="35"/>
      <c r="Z94" s="35"/>
      <c r="AA94" s="35"/>
      <c r="AB94" s="35"/>
      <c r="AC94" s="35"/>
      <c r="AD94" s="35"/>
      <c r="AE94" s="35"/>
      <c r="AF94" s="35"/>
      <c r="AG94" s="35"/>
      <c r="AH94" s="35"/>
      <c r="AI94" s="35"/>
      <c r="AJ94" s="35"/>
      <c r="AK94" s="35"/>
      <c r="AL94" s="35"/>
      <c r="AM94" s="23"/>
    </row>
    <row r="95" spans="1:39" s="12" customFormat="1" ht="15" customHeight="1">
      <c r="A95" s="26"/>
      <c r="B95" s="38" t="s">
        <v>117</v>
      </c>
      <c r="C95" s="426" t="s">
        <v>82</v>
      </c>
      <c r="D95" s="427"/>
      <c r="E95" s="427"/>
      <c r="F95" s="427"/>
      <c r="G95" s="427"/>
      <c r="H95" s="428"/>
      <c r="I95" s="26"/>
      <c r="J95" s="23"/>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23"/>
    </row>
    <row r="96" spans="1:39" s="12" customFormat="1" ht="15" customHeight="1">
      <c r="A96" s="26"/>
      <c r="B96" s="38" t="s">
        <v>118</v>
      </c>
      <c r="C96" s="426" t="s">
        <v>83</v>
      </c>
      <c r="D96" s="427"/>
      <c r="E96" s="427"/>
      <c r="F96" s="427"/>
      <c r="G96" s="427"/>
      <c r="H96" s="428"/>
      <c r="I96" s="26"/>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row>
    <row r="97" spans="1:39" s="12" customFormat="1" ht="15" customHeight="1" thickBot="1">
      <c r="A97" s="26"/>
      <c r="B97" s="35"/>
      <c r="C97" s="35"/>
      <c r="D97" s="35"/>
      <c r="E97" s="58"/>
      <c r="F97" s="35"/>
      <c r="G97" s="35"/>
      <c r="H97" s="35"/>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row>
    <row r="98" spans="1:39" s="12" customFormat="1" ht="15" customHeight="1">
      <c r="A98" s="26"/>
      <c r="B98" s="38" t="s">
        <v>119</v>
      </c>
      <c r="C98" s="444" t="s">
        <v>1</v>
      </c>
      <c r="D98" s="445"/>
      <c r="E98" s="445"/>
      <c r="F98" s="445"/>
      <c r="G98" s="445"/>
      <c r="H98" s="446"/>
      <c r="I98" s="35"/>
      <c r="J98" s="35"/>
      <c r="K98" s="35"/>
      <c r="L98" s="35"/>
      <c r="M98" s="35"/>
      <c r="N98" s="35"/>
      <c r="O98" s="36" t="s">
        <v>85</v>
      </c>
      <c r="P98" s="35"/>
      <c r="Q98" s="35"/>
      <c r="R98" s="35"/>
      <c r="S98" s="35"/>
      <c r="T98" s="35"/>
      <c r="U98" s="35"/>
      <c r="V98" s="35"/>
      <c r="W98" s="35"/>
      <c r="X98" s="35"/>
      <c r="Y98" s="35"/>
      <c r="Z98" s="35"/>
      <c r="AA98" s="35"/>
      <c r="AB98" s="35"/>
      <c r="AC98" s="35"/>
      <c r="AD98" s="35"/>
      <c r="AE98" s="35"/>
      <c r="AF98" s="35"/>
      <c r="AG98" s="35"/>
      <c r="AH98" s="35"/>
      <c r="AI98" s="35"/>
      <c r="AJ98" s="35"/>
      <c r="AK98" s="35"/>
      <c r="AL98" s="35"/>
      <c r="AM98" s="26"/>
    </row>
    <row r="99" spans="1:39" s="12" customFormat="1" ht="15" customHeight="1" thickBot="1">
      <c r="A99" s="26"/>
      <c r="B99" s="39" t="s">
        <v>120</v>
      </c>
      <c r="C99" s="447" t="str">
        <f ca="1">TEXT(入力・分析シート!AB119/入力・分析シート!Z119,"0.000000")</f>
        <v>0.710099</v>
      </c>
      <c r="D99" s="448"/>
      <c r="E99" s="448"/>
      <c r="F99" s="448"/>
      <c r="G99" s="448"/>
      <c r="H99" s="449"/>
      <c r="I99" s="51"/>
      <c r="J99" s="52"/>
      <c r="K99" s="52"/>
      <c r="L99" s="52"/>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26"/>
    </row>
    <row r="100" spans="1:39" s="12" customFormat="1" ht="15" customHeight="1" thickBot="1">
      <c r="A100" s="2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26"/>
    </row>
    <row r="101" spans="1:39" s="12" customFormat="1" ht="15" customHeight="1">
      <c r="A101" s="26"/>
      <c r="B101" s="38" t="s">
        <v>121</v>
      </c>
      <c r="C101" s="444" t="s">
        <v>84</v>
      </c>
      <c r="D101" s="445"/>
      <c r="E101" s="445"/>
      <c r="F101" s="445"/>
      <c r="G101" s="445"/>
      <c r="H101" s="446"/>
      <c r="I101" s="35"/>
      <c r="J101" s="459" t="s">
        <v>88</v>
      </c>
      <c r="K101" s="459"/>
      <c r="L101" s="459"/>
      <c r="M101" s="459"/>
      <c r="N101" s="459"/>
      <c r="O101" s="459"/>
      <c r="P101" s="35" t="s">
        <v>147</v>
      </c>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26"/>
    </row>
    <row r="102" spans="1:39" s="12" customFormat="1" ht="15" customHeight="1" thickBot="1">
      <c r="A102" s="26"/>
      <c r="B102" s="35"/>
      <c r="C102" s="447" t="str">
        <f ca="1">TEXT(入力・分析シート!AB119,"###,###,##0")&amp;" "&amp;入力・分析シート!C12</f>
        <v>7,762,429 千円</v>
      </c>
      <c r="D102" s="448"/>
      <c r="E102" s="448"/>
      <c r="F102" s="448"/>
      <c r="G102" s="448"/>
      <c r="H102" s="449"/>
      <c r="I102" s="35"/>
      <c r="J102" s="459" t="str">
        <f ca="1">TEXT(入力・分析シート!Z119-入力・分析シート!AB119,"###,###,##0")&amp;" "&amp;入力・分析シート!C12</f>
        <v>3,169,052 千円</v>
      </c>
      <c r="K102" s="459"/>
      <c r="L102" s="459"/>
      <c r="M102" s="459"/>
      <c r="N102" s="459"/>
      <c r="O102" s="459"/>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26"/>
    </row>
    <row r="103" spans="1:39" s="12" customFormat="1" ht="15" customHeight="1" thickBot="1">
      <c r="A103" s="26"/>
      <c r="B103" s="35"/>
      <c r="C103" s="35"/>
      <c r="D103" s="35"/>
      <c r="E103" s="48"/>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26"/>
    </row>
    <row r="104" spans="1:39" s="12" customFormat="1" ht="15" customHeight="1">
      <c r="A104" s="26"/>
      <c r="B104" s="38" t="s">
        <v>122</v>
      </c>
      <c r="C104" s="444" t="s">
        <v>16</v>
      </c>
      <c r="D104" s="445"/>
      <c r="E104" s="445"/>
      <c r="F104" s="445"/>
      <c r="G104" s="445"/>
      <c r="H104" s="446"/>
      <c r="I104" s="35"/>
      <c r="J104" s="35"/>
      <c r="K104" s="36" t="s">
        <v>86</v>
      </c>
      <c r="L104" s="35"/>
      <c r="M104" s="35"/>
      <c r="N104" s="35"/>
      <c r="O104" s="35"/>
      <c r="P104" s="35"/>
      <c r="Q104" s="35"/>
      <c r="R104" s="35"/>
      <c r="S104" s="35"/>
      <c r="T104" s="35"/>
      <c r="U104" s="36" t="s">
        <v>91</v>
      </c>
      <c r="V104" s="35"/>
      <c r="W104" s="35"/>
      <c r="X104" s="35"/>
      <c r="Y104" s="35"/>
      <c r="Z104" s="35"/>
      <c r="AA104" s="35"/>
      <c r="AB104" s="35"/>
      <c r="AC104" s="35"/>
      <c r="AD104" s="35"/>
      <c r="AE104" s="35"/>
      <c r="AF104" s="35"/>
      <c r="AG104" s="35"/>
      <c r="AH104" s="35"/>
      <c r="AI104" s="35"/>
      <c r="AJ104" s="35"/>
      <c r="AK104" s="35"/>
      <c r="AL104" s="35"/>
      <c r="AM104" s="26"/>
    </row>
    <row r="105" spans="1:39" s="12" customFormat="1" ht="15" customHeight="1" thickBot="1">
      <c r="A105" s="26"/>
      <c r="B105" s="39" t="s">
        <v>123</v>
      </c>
      <c r="C105" s="447" t="str">
        <f ca="1">TEXT(入力・分析シート!AC119/入力・分析シート!AB119,"0.000000")</f>
        <v>1.255761</v>
      </c>
      <c r="D105" s="448"/>
      <c r="E105" s="448"/>
      <c r="F105" s="448"/>
      <c r="G105" s="448"/>
      <c r="H105" s="449"/>
      <c r="I105" s="35"/>
      <c r="J105" s="35"/>
      <c r="K105" s="36" t="s">
        <v>89</v>
      </c>
      <c r="L105" s="35"/>
      <c r="M105" s="35"/>
      <c r="N105" s="35"/>
      <c r="O105" s="35"/>
      <c r="P105" s="35"/>
      <c r="Q105" s="35"/>
      <c r="R105" s="35"/>
      <c r="S105" s="35"/>
      <c r="T105" s="35"/>
      <c r="U105" s="36" t="s">
        <v>92</v>
      </c>
      <c r="V105" s="35"/>
      <c r="W105" s="35"/>
      <c r="X105" s="35"/>
      <c r="Y105" s="35"/>
      <c r="Z105" s="35"/>
      <c r="AA105" s="35"/>
      <c r="AB105" s="35"/>
      <c r="AC105" s="35"/>
      <c r="AD105" s="35"/>
      <c r="AE105" s="35"/>
      <c r="AF105" s="35"/>
      <c r="AG105" s="35"/>
      <c r="AH105" s="35"/>
      <c r="AI105" s="35"/>
      <c r="AJ105" s="35"/>
      <c r="AK105" s="35"/>
      <c r="AL105" s="35"/>
      <c r="AM105" s="26"/>
    </row>
    <row r="106" spans="1:39" s="12" customFormat="1" ht="15" customHeight="1" thickBot="1">
      <c r="A106" s="26"/>
      <c r="B106" s="35"/>
      <c r="C106" s="35"/>
      <c r="D106" s="35"/>
      <c r="E106" s="35"/>
      <c r="F106" s="35"/>
      <c r="G106" s="35"/>
      <c r="H106" s="35"/>
      <c r="I106" s="35"/>
      <c r="J106" s="35"/>
      <c r="K106" s="36" t="s">
        <v>90</v>
      </c>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26"/>
    </row>
    <row r="107" spans="1:39" s="12" customFormat="1" ht="15" customHeight="1">
      <c r="A107" s="26"/>
      <c r="B107" s="57" t="s">
        <v>124</v>
      </c>
      <c r="C107" s="435" t="s">
        <v>87</v>
      </c>
      <c r="D107" s="436"/>
      <c r="E107" s="436"/>
      <c r="F107" s="436"/>
      <c r="G107" s="436"/>
      <c r="H107" s="437"/>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26"/>
    </row>
    <row r="108" spans="1:39" s="12" customFormat="1" ht="7.5" customHeight="1">
      <c r="A108" s="26"/>
      <c r="B108" s="35"/>
      <c r="C108" s="438" t="str">
        <f ca="1">TEXT(入力・分析シート!AC119,"###,###,##0")&amp;" "&amp;入力・分析シート!C12</f>
        <v>9,747,756 千円</v>
      </c>
      <c r="D108" s="439"/>
      <c r="E108" s="439"/>
      <c r="F108" s="439"/>
      <c r="G108" s="439"/>
      <c r="H108" s="440"/>
      <c r="I108" s="37"/>
      <c r="J108" s="37"/>
      <c r="K108" s="37"/>
      <c r="L108" s="37"/>
      <c r="M108" s="54"/>
      <c r="N108" s="187"/>
      <c r="O108" s="50"/>
      <c r="P108" s="50"/>
      <c r="Q108" s="50"/>
      <c r="R108" s="50"/>
      <c r="S108" s="50"/>
      <c r="T108" s="50"/>
      <c r="U108" s="50"/>
      <c r="V108" s="35"/>
      <c r="W108" s="35"/>
      <c r="X108" s="35"/>
      <c r="Y108" s="35"/>
      <c r="Z108" s="35"/>
      <c r="AA108" s="35"/>
      <c r="AB108" s="35"/>
      <c r="AC108" s="35"/>
      <c r="AD108" s="35"/>
      <c r="AE108" s="35"/>
      <c r="AF108" s="35"/>
      <c r="AG108" s="35"/>
      <c r="AH108" s="35"/>
      <c r="AI108" s="35"/>
      <c r="AJ108" s="35"/>
      <c r="AK108" s="35"/>
      <c r="AL108" s="35"/>
      <c r="AM108" s="26"/>
    </row>
    <row r="109" spans="1:39" s="12" customFormat="1" ht="7.5" customHeight="1" thickBot="1">
      <c r="A109" s="26"/>
      <c r="B109" s="35"/>
      <c r="C109" s="441"/>
      <c r="D109" s="442"/>
      <c r="E109" s="442"/>
      <c r="F109" s="442"/>
      <c r="G109" s="442"/>
      <c r="H109" s="443"/>
      <c r="I109" s="49"/>
      <c r="J109" s="49"/>
      <c r="K109" s="49"/>
      <c r="L109" s="49"/>
      <c r="M109" s="49"/>
      <c r="N109" s="189"/>
      <c r="O109" s="49"/>
      <c r="P109" s="49"/>
      <c r="Q109" s="49"/>
      <c r="R109" s="49"/>
      <c r="S109" s="49"/>
      <c r="T109" s="49"/>
      <c r="U109" s="186"/>
      <c r="V109" s="35"/>
      <c r="W109" s="35"/>
      <c r="X109" s="35"/>
      <c r="Y109" s="35"/>
      <c r="Z109" s="35"/>
      <c r="AA109" s="35"/>
      <c r="AB109" s="35"/>
      <c r="AC109" s="35"/>
      <c r="AD109" s="35"/>
      <c r="AE109" s="35"/>
      <c r="AF109" s="35"/>
      <c r="AG109" s="35"/>
      <c r="AH109" s="35"/>
      <c r="AI109" s="35"/>
      <c r="AJ109" s="35"/>
      <c r="AK109" s="35"/>
      <c r="AL109" s="35"/>
      <c r="AM109" s="26"/>
    </row>
    <row r="110" spans="1:39" s="12" customFormat="1" ht="15" customHeight="1">
      <c r="A110" s="26"/>
      <c r="B110" s="35"/>
      <c r="C110" s="35"/>
      <c r="D110" s="35"/>
      <c r="E110" s="35"/>
      <c r="F110" s="59"/>
      <c r="G110" s="35"/>
      <c r="H110" s="35"/>
      <c r="I110" s="35"/>
      <c r="J110" s="57" t="s">
        <v>125</v>
      </c>
      <c r="K110" s="466" t="s">
        <v>58</v>
      </c>
      <c r="L110" s="467"/>
      <c r="M110" s="467"/>
      <c r="N110" s="467"/>
      <c r="O110" s="467"/>
      <c r="P110" s="468"/>
      <c r="Q110" s="35"/>
      <c r="R110" s="38" t="s">
        <v>98</v>
      </c>
      <c r="S110" s="432" t="s">
        <v>60</v>
      </c>
      <c r="T110" s="433"/>
      <c r="U110" s="433"/>
      <c r="V110" s="433"/>
      <c r="W110" s="433"/>
      <c r="X110" s="434"/>
      <c r="Y110" s="35"/>
      <c r="Z110" s="35"/>
      <c r="AA110" s="35"/>
      <c r="AB110" s="35"/>
      <c r="AC110" s="35"/>
      <c r="AD110" s="35"/>
      <c r="AE110" s="35"/>
      <c r="AF110" s="35"/>
      <c r="AG110" s="527" t="s">
        <v>146</v>
      </c>
      <c r="AH110" s="527"/>
      <c r="AI110" s="527"/>
      <c r="AJ110" s="527"/>
      <c r="AK110" s="527"/>
      <c r="AL110" s="527"/>
      <c r="AM110" s="26"/>
    </row>
    <row r="111" spans="1:39" s="12" customFormat="1" ht="15" customHeight="1" thickBot="1">
      <c r="A111" s="26"/>
      <c r="B111" s="35"/>
      <c r="C111" s="35"/>
      <c r="D111" s="35"/>
      <c r="E111" s="35"/>
      <c r="F111" s="59"/>
      <c r="G111" s="35"/>
      <c r="H111" s="35"/>
      <c r="I111" s="35"/>
      <c r="J111" s="39" t="s">
        <v>139</v>
      </c>
      <c r="K111" s="456" t="str">
        <f ca="1">TEXT(入力・分析シート!AD119/入力・分析シート!AC119,"0.000000")</f>
        <v>0.667423</v>
      </c>
      <c r="L111" s="457"/>
      <c r="M111" s="457"/>
      <c r="N111" s="457"/>
      <c r="O111" s="457"/>
      <c r="P111" s="458"/>
      <c r="Q111" s="35"/>
      <c r="R111" s="39" t="s">
        <v>140</v>
      </c>
      <c r="S111" s="450" t="str">
        <f ca="1">TEXT(入力・分析シート!AE119/入力・分析シート!AC119,"0.000000")</f>
        <v>0.234137</v>
      </c>
      <c r="T111" s="451"/>
      <c r="U111" s="451"/>
      <c r="V111" s="451"/>
      <c r="W111" s="451"/>
      <c r="X111" s="452"/>
      <c r="Y111" s="35"/>
      <c r="Z111" s="35"/>
      <c r="AA111" s="35"/>
      <c r="AB111" s="35"/>
      <c r="AC111" s="35"/>
      <c r="AD111" s="35"/>
      <c r="AE111" s="35"/>
      <c r="AF111" s="35"/>
      <c r="AG111" s="35"/>
      <c r="AH111" s="35"/>
      <c r="AI111" s="35"/>
      <c r="AJ111" s="35"/>
      <c r="AK111" s="35"/>
      <c r="AL111" s="35"/>
      <c r="AM111" s="26"/>
    </row>
    <row r="112" spans="1:39" s="12" customFormat="1" ht="15" customHeight="1" thickBot="1">
      <c r="A112" s="26"/>
      <c r="B112" s="35"/>
      <c r="C112" s="35"/>
      <c r="D112" s="35"/>
      <c r="E112" s="35"/>
      <c r="F112" s="59"/>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26"/>
    </row>
    <row r="113" spans="1:39" s="12" customFormat="1" ht="15" customHeight="1">
      <c r="A113" s="26"/>
      <c r="B113" s="35"/>
      <c r="C113" s="35"/>
      <c r="D113" s="35"/>
      <c r="E113" s="35"/>
      <c r="F113" s="59"/>
      <c r="G113" s="35"/>
      <c r="H113" s="35"/>
      <c r="I113" s="35"/>
      <c r="J113" s="57" t="s">
        <v>126</v>
      </c>
      <c r="K113" s="429" t="s">
        <v>59</v>
      </c>
      <c r="L113" s="430"/>
      <c r="M113" s="430"/>
      <c r="N113" s="430"/>
      <c r="O113" s="430"/>
      <c r="P113" s="431"/>
      <c r="Q113" s="35"/>
      <c r="R113" s="57" t="s">
        <v>127</v>
      </c>
      <c r="S113" s="432" t="s">
        <v>62</v>
      </c>
      <c r="T113" s="433"/>
      <c r="U113" s="433"/>
      <c r="V113" s="433"/>
      <c r="W113" s="433"/>
      <c r="X113" s="434"/>
      <c r="Y113" s="35"/>
      <c r="Z113" s="36" t="s">
        <v>259</v>
      </c>
      <c r="AA113" s="35"/>
      <c r="AB113" s="35"/>
      <c r="AC113" s="35"/>
      <c r="AD113" s="35"/>
      <c r="AE113" s="35"/>
      <c r="AF113" s="35"/>
      <c r="AG113" s="35"/>
      <c r="AH113" s="35"/>
      <c r="AI113" s="35"/>
      <c r="AJ113" s="35"/>
      <c r="AK113" s="35"/>
      <c r="AL113" s="35"/>
      <c r="AM113" s="26"/>
    </row>
    <row r="114" spans="1:39" s="12" customFormat="1" ht="15" customHeight="1" thickBot="1">
      <c r="A114" s="26"/>
      <c r="B114" s="35"/>
      <c r="C114" s="35"/>
      <c r="D114" s="35"/>
      <c r="E114" s="35"/>
      <c r="F114" s="59"/>
      <c r="G114" s="35"/>
      <c r="H114" s="35"/>
      <c r="I114" s="35"/>
      <c r="J114" s="35"/>
      <c r="K114" s="453" t="str">
        <f ca="1">TEXT(入力・分析シート!AD119,"###,###,##0")&amp;" "&amp;入力・分析シート!C12</f>
        <v>6,505,875 千円</v>
      </c>
      <c r="L114" s="454"/>
      <c r="M114" s="454"/>
      <c r="N114" s="454"/>
      <c r="O114" s="454"/>
      <c r="P114" s="455"/>
      <c r="Q114" s="35"/>
      <c r="R114" s="35"/>
      <c r="S114" s="450" t="str">
        <f ca="1">TEXT(入力・分析シート!AE119,"###,###,##0")&amp;" "&amp;入力・分析シート!C12</f>
        <v>2,282,308 千円</v>
      </c>
      <c r="T114" s="451"/>
      <c r="U114" s="451"/>
      <c r="V114" s="451"/>
      <c r="W114" s="451"/>
      <c r="X114" s="452"/>
      <c r="Y114" s="35"/>
      <c r="Z114" s="35"/>
      <c r="AA114" s="35"/>
      <c r="AB114" s="35"/>
      <c r="AC114" s="35"/>
      <c r="AD114" s="35"/>
      <c r="AE114" s="35"/>
      <c r="AF114" s="35"/>
      <c r="AG114" s="35"/>
      <c r="AH114" s="35"/>
      <c r="AI114" s="35"/>
      <c r="AJ114" s="35"/>
      <c r="AK114" s="35"/>
      <c r="AL114" s="35"/>
      <c r="AM114" s="26"/>
    </row>
    <row r="115" spans="1:39" s="12" customFormat="1" ht="15" customHeight="1">
      <c r="A115" s="26"/>
      <c r="B115" s="35"/>
      <c r="C115" s="35"/>
      <c r="D115" s="35"/>
      <c r="E115" s="35"/>
      <c r="F115" s="60"/>
      <c r="G115" s="61"/>
      <c r="H115" s="61"/>
      <c r="I115" s="61"/>
      <c r="J115" s="61"/>
      <c r="K115" s="61"/>
      <c r="L115" s="61"/>
      <c r="M115" s="61"/>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26"/>
    </row>
    <row r="116" spans="1:39" s="12" customFormat="1" ht="7.5" customHeight="1">
      <c r="A116" s="26"/>
      <c r="B116" s="35"/>
      <c r="C116" s="35"/>
      <c r="D116" s="35"/>
      <c r="E116" s="35"/>
      <c r="F116" s="35"/>
      <c r="G116" s="35"/>
      <c r="H116" s="35"/>
      <c r="I116" s="35"/>
      <c r="J116" s="35"/>
      <c r="K116" s="35"/>
      <c r="L116" s="35"/>
      <c r="M116" s="35"/>
      <c r="N116" s="187"/>
      <c r="O116" s="50"/>
      <c r="P116" s="50"/>
      <c r="Q116" s="50"/>
      <c r="R116" s="50"/>
      <c r="S116" s="50"/>
      <c r="T116" s="50"/>
      <c r="U116" s="50"/>
      <c r="V116" s="35"/>
      <c r="W116" s="35"/>
      <c r="X116" s="35"/>
      <c r="Y116" s="35"/>
      <c r="Z116" s="35"/>
      <c r="AA116" s="35"/>
      <c r="AB116" s="35"/>
      <c r="AC116" s="35"/>
      <c r="AD116" s="35"/>
      <c r="AE116" s="35"/>
      <c r="AF116" s="35"/>
      <c r="AG116" s="35"/>
      <c r="AH116" s="35"/>
      <c r="AI116" s="35"/>
      <c r="AJ116" s="35"/>
      <c r="AK116" s="35"/>
      <c r="AL116" s="35"/>
      <c r="AM116" s="26"/>
    </row>
    <row r="117" spans="1:39" s="12" customFormat="1" ht="7.5" customHeight="1" thickBot="1">
      <c r="A117" s="26"/>
      <c r="B117" s="35"/>
      <c r="C117" s="35"/>
      <c r="D117" s="35"/>
      <c r="E117" s="35"/>
      <c r="F117" s="35"/>
      <c r="G117" s="35"/>
      <c r="H117" s="35"/>
      <c r="I117" s="35"/>
      <c r="J117" s="35"/>
      <c r="K117" s="35"/>
      <c r="L117" s="35"/>
      <c r="M117" s="35"/>
      <c r="N117" s="183"/>
      <c r="O117" s="184"/>
      <c r="P117" s="184"/>
      <c r="Q117" s="184"/>
      <c r="R117" s="184"/>
      <c r="S117" s="184"/>
      <c r="T117" s="184"/>
      <c r="U117" s="75"/>
      <c r="V117" s="35"/>
      <c r="W117" s="35"/>
      <c r="X117" s="35"/>
      <c r="Y117" s="35"/>
      <c r="Z117" s="35"/>
      <c r="AA117" s="35"/>
      <c r="AB117" s="35"/>
      <c r="AC117" s="35"/>
      <c r="AD117" s="35"/>
      <c r="AE117" s="35"/>
      <c r="AF117" s="35"/>
      <c r="AG117" s="35"/>
      <c r="AH117" s="35"/>
      <c r="AI117" s="35"/>
      <c r="AJ117" s="35"/>
      <c r="AK117" s="35"/>
      <c r="AL117" s="35"/>
      <c r="AM117" s="26"/>
    </row>
    <row r="118" spans="1:39" s="12" customFormat="1" ht="15" customHeight="1">
      <c r="A118" s="26"/>
      <c r="B118" s="35"/>
      <c r="C118" s="35"/>
      <c r="D118" s="35"/>
      <c r="E118" s="35"/>
      <c r="F118" s="35"/>
      <c r="G118" s="35"/>
      <c r="H118" s="35"/>
      <c r="I118" s="35"/>
      <c r="J118" s="38" t="s">
        <v>128</v>
      </c>
      <c r="K118" s="423" t="s">
        <v>11</v>
      </c>
      <c r="L118" s="424"/>
      <c r="M118" s="424"/>
      <c r="N118" s="424"/>
      <c r="O118" s="424"/>
      <c r="P118" s="425"/>
      <c r="Q118" s="35"/>
      <c r="R118" s="38" t="s">
        <v>113</v>
      </c>
      <c r="S118" s="423" t="s">
        <v>12</v>
      </c>
      <c r="T118" s="424"/>
      <c r="U118" s="424"/>
      <c r="V118" s="424"/>
      <c r="W118" s="424"/>
      <c r="X118" s="425"/>
      <c r="Y118" s="35"/>
      <c r="Z118" s="35"/>
      <c r="AA118" s="35"/>
      <c r="AB118" s="35"/>
      <c r="AC118" s="35"/>
      <c r="AD118" s="35"/>
      <c r="AE118" s="35"/>
      <c r="AF118" s="35"/>
      <c r="AG118" s="35"/>
      <c r="AH118" s="35"/>
      <c r="AI118" s="35"/>
      <c r="AJ118" s="35"/>
      <c r="AK118" s="35"/>
      <c r="AL118" s="35"/>
      <c r="AM118" s="26"/>
    </row>
    <row r="119" spans="1:39" s="12" customFormat="1" ht="15" customHeight="1" thickBot="1">
      <c r="A119" s="26"/>
      <c r="B119" s="35"/>
      <c r="C119" s="35"/>
      <c r="D119" s="35"/>
      <c r="E119" s="35"/>
      <c r="F119" s="35"/>
      <c r="G119" s="35"/>
      <c r="H119" s="35"/>
      <c r="I119" s="35"/>
      <c r="J119" s="39" t="s">
        <v>142</v>
      </c>
      <c r="K119" s="420" t="str">
        <f ca="1">TEXT(入力・分析シート!AF119/入力・分析シート!AC119*IF(入力・分析シート!$C$12="億円",0.001,IF(入力・分析シート!$C$12="千円",1000,IF(入力・分析シート!$C$12="円",1000000,1))),"0.000000")</f>
        <v>0.084122</v>
      </c>
      <c r="L119" s="421"/>
      <c r="M119" s="421"/>
      <c r="N119" s="421"/>
      <c r="O119" s="421"/>
      <c r="P119" s="422"/>
      <c r="Q119" s="35"/>
      <c r="R119" s="39" t="s">
        <v>141</v>
      </c>
      <c r="S119" s="420" t="str">
        <f ca="1">TEXT(入力・分析シート!AG119/入力・分析シート!AC119*IF(入力・分析シート!$C$12="億円",0.001,IF(入力・分析シート!$C$12="千円",1000,IF(入力・分析シート!$C$12="円",1000000,1))),"0.000000")</f>
        <v>0.067810</v>
      </c>
      <c r="T119" s="421"/>
      <c r="U119" s="421"/>
      <c r="V119" s="421"/>
      <c r="W119" s="421"/>
      <c r="X119" s="422"/>
      <c r="Y119" s="35"/>
      <c r="Z119" s="35"/>
      <c r="AA119" s="35"/>
      <c r="AB119" s="35"/>
      <c r="AC119" s="35"/>
      <c r="AD119" s="35"/>
      <c r="AE119" s="35"/>
      <c r="AF119" s="35"/>
      <c r="AG119" s="35"/>
      <c r="AH119" s="35"/>
      <c r="AI119" s="35"/>
      <c r="AJ119" s="35"/>
      <c r="AK119" s="35"/>
      <c r="AL119" s="35"/>
      <c r="AM119" s="26"/>
    </row>
    <row r="120" spans="1:39" s="12" customFormat="1" ht="15" customHeight="1" thickBot="1">
      <c r="A120" s="2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26"/>
    </row>
    <row r="121" spans="1:39" s="12" customFormat="1" ht="15" customHeight="1">
      <c r="A121" s="26"/>
      <c r="B121" s="35"/>
      <c r="C121" s="35"/>
      <c r="D121" s="35"/>
      <c r="E121" s="35"/>
      <c r="F121" s="35"/>
      <c r="G121" s="35"/>
      <c r="H121" s="35"/>
      <c r="I121" s="35"/>
      <c r="J121" s="57" t="s">
        <v>129</v>
      </c>
      <c r="K121" s="423" t="s">
        <v>80</v>
      </c>
      <c r="L121" s="424"/>
      <c r="M121" s="424"/>
      <c r="N121" s="424"/>
      <c r="O121" s="424"/>
      <c r="P121" s="425"/>
      <c r="Q121" s="35"/>
      <c r="R121" s="57" t="s">
        <v>130</v>
      </c>
      <c r="S121" s="423" t="s">
        <v>81</v>
      </c>
      <c r="T121" s="424"/>
      <c r="U121" s="424"/>
      <c r="V121" s="424"/>
      <c r="W121" s="424"/>
      <c r="X121" s="425"/>
      <c r="Y121" s="35"/>
      <c r="Z121" s="36" t="s">
        <v>260</v>
      </c>
      <c r="AA121" s="35"/>
      <c r="AB121" s="35"/>
      <c r="AC121" s="35"/>
      <c r="AD121" s="35"/>
      <c r="AE121" s="35"/>
      <c r="AF121" s="35"/>
      <c r="AG121" s="35"/>
      <c r="AH121" s="35"/>
      <c r="AI121" s="35"/>
      <c r="AJ121" s="35"/>
      <c r="AK121" s="35"/>
      <c r="AL121" s="35"/>
      <c r="AM121" s="26"/>
    </row>
    <row r="122" spans="1:39" s="12" customFormat="1" ht="15" customHeight="1" thickBot="1">
      <c r="A122" s="26"/>
      <c r="B122" s="35"/>
      <c r="C122" s="35"/>
      <c r="D122" s="35"/>
      <c r="E122" s="35"/>
      <c r="F122" s="35"/>
      <c r="G122" s="35"/>
      <c r="H122" s="35"/>
      <c r="I122" s="35"/>
      <c r="J122" s="35"/>
      <c r="K122" s="420" t="str">
        <f ca="1">TEXT(入力・分析シート!AF119,"###,###,##0")&amp;" 人"</f>
        <v>820 人</v>
      </c>
      <c r="L122" s="421"/>
      <c r="M122" s="421"/>
      <c r="N122" s="421"/>
      <c r="O122" s="421"/>
      <c r="P122" s="422"/>
      <c r="Q122" s="35"/>
      <c r="R122" s="35"/>
      <c r="S122" s="420" t="str">
        <f ca="1">TEXT(入力・分析シート!AG119,"###,###,##0")&amp;" 人"</f>
        <v>661 人</v>
      </c>
      <c r="T122" s="421"/>
      <c r="U122" s="421"/>
      <c r="V122" s="421"/>
      <c r="W122" s="421"/>
      <c r="X122" s="422"/>
      <c r="Y122" s="35"/>
      <c r="Z122" s="35"/>
      <c r="AA122" s="35"/>
      <c r="AB122" s="35"/>
      <c r="AC122" s="35"/>
      <c r="AD122" s="35"/>
      <c r="AE122" s="35"/>
      <c r="AF122" s="35"/>
      <c r="AG122" s="35"/>
      <c r="AH122" s="35"/>
      <c r="AI122" s="35"/>
      <c r="AJ122" s="35"/>
      <c r="AK122" s="35"/>
      <c r="AL122" s="35"/>
      <c r="AM122" s="26"/>
    </row>
    <row r="123" spans="1:39" s="12" customFormat="1" ht="1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row>
    <row r="124" spans="1:39" s="66" customFormat="1" ht="18.75" customHeight="1">
      <c r="A124" s="64" t="s">
        <v>151</v>
      </c>
      <c r="C124" s="65" t="s">
        <v>160</v>
      </c>
    </row>
    <row r="125" spans="1:39" s="66" customFormat="1" ht="18.75" customHeight="1"/>
    <row r="126" spans="1:39" s="66" customFormat="1" ht="18.75" customHeight="1">
      <c r="B126" s="66" t="s">
        <v>161</v>
      </c>
    </row>
    <row r="127" spans="1:39" s="66" customFormat="1" ht="18.75" customHeight="1">
      <c r="C127" s="66" t="s">
        <v>453</v>
      </c>
    </row>
    <row r="128" spans="1:39" s="66" customFormat="1" ht="18.75" customHeight="1">
      <c r="B128" s="66" t="s">
        <v>454</v>
      </c>
    </row>
    <row r="129" spans="2:3" s="66" customFormat="1" ht="18.75" customHeight="1">
      <c r="B129" s="66" t="s">
        <v>455</v>
      </c>
    </row>
    <row r="130" spans="2:3" s="66" customFormat="1" ht="18.75" customHeight="1"/>
    <row r="131" spans="2:3" s="66" customFormat="1" ht="18.75" customHeight="1">
      <c r="B131" s="66" t="s">
        <v>171</v>
      </c>
    </row>
    <row r="132" spans="2:3" s="66" customFormat="1" ht="18.75" customHeight="1">
      <c r="C132" s="66" t="s">
        <v>301</v>
      </c>
    </row>
    <row r="133" spans="2:3" s="66" customFormat="1" ht="18.75" customHeight="1"/>
    <row r="134" spans="2:3" s="66" customFormat="1" ht="18.75" customHeight="1">
      <c r="B134" s="66" t="s">
        <v>162</v>
      </c>
    </row>
    <row r="135" spans="2:3" s="66" customFormat="1" ht="18.75" customHeight="1">
      <c r="C135" s="66" t="s">
        <v>456</v>
      </c>
    </row>
    <row r="136" spans="2:3" s="66" customFormat="1" ht="18.75" customHeight="1">
      <c r="B136" s="66" t="s">
        <v>457</v>
      </c>
    </row>
    <row r="137" spans="2:3" s="66" customFormat="1" ht="18.75" customHeight="1"/>
    <row r="138" spans="2:3" s="66" customFormat="1" ht="18.75" customHeight="1">
      <c r="B138" s="66" t="s">
        <v>163</v>
      </c>
    </row>
    <row r="139" spans="2:3" s="66" customFormat="1" ht="18.75" customHeight="1">
      <c r="C139" s="66" t="s">
        <v>302</v>
      </c>
    </row>
    <row r="140" spans="2:3" s="66" customFormat="1" ht="18.75" customHeight="1"/>
    <row r="141" spans="2:3" s="66" customFormat="1" ht="18.75" customHeight="1">
      <c r="B141" s="66" t="s">
        <v>164</v>
      </c>
    </row>
    <row r="142" spans="2:3" s="66" customFormat="1" ht="18.75" customHeight="1">
      <c r="C142" s="66" t="s">
        <v>458</v>
      </c>
    </row>
    <row r="143" spans="2:3" s="66" customFormat="1" ht="18.75" customHeight="1">
      <c r="B143" s="66" t="s">
        <v>459</v>
      </c>
    </row>
    <row r="144" spans="2:3" s="66" customFormat="1" ht="18.75" customHeight="1">
      <c r="B144" s="66" t="s">
        <v>460</v>
      </c>
    </row>
    <row r="145" spans="2:3" s="66" customFormat="1" ht="18.75" customHeight="1">
      <c r="B145" s="66" t="s">
        <v>461</v>
      </c>
    </row>
    <row r="146" spans="2:3" s="66" customFormat="1" ht="18.75" customHeight="1"/>
    <row r="147" spans="2:3" s="66" customFormat="1" ht="18.75" customHeight="1">
      <c r="B147" s="66" t="s">
        <v>165</v>
      </c>
    </row>
    <row r="148" spans="2:3" s="66" customFormat="1" ht="18.75" customHeight="1">
      <c r="C148" s="66" t="s">
        <v>303</v>
      </c>
    </row>
    <row r="149" spans="2:3" s="66" customFormat="1" ht="18.75" customHeight="1"/>
    <row r="150" spans="2:3" s="66" customFormat="1" ht="18.75" customHeight="1">
      <c r="B150" s="66" t="s">
        <v>167</v>
      </c>
    </row>
    <row r="151" spans="2:3" s="66" customFormat="1" ht="18.75" customHeight="1">
      <c r="C151" s="66" t="s">
        <v>462</v>
      </c>
    </row>
    <row r="152" spans="2:3" s="66" customFormat="1" ht="18.75" customHeight="1">
      <c r="B152" s="66" t="s">
        <v>463</v>
      </c>
    </row>
    <row r="153" spans="2:3" s="66" customFormat="1" ht="18.75" customHeight="1">
      <c r="B153" s="66" t="s">
        <v>464</v>
      </c>
    </row>
    <row r="154" spans="2:3" s="66" customFormat="1" ht="18.75" customHeight="1">
      <c r="B154" s="66" t="s">
        <v>465</v>
      </c>
    </row>
    <row r="155" spans="2:3" s="66" customFormat="1" ht="18.75" customHeight="1"/>
    <row r="156" spans="2:3" s="66" customFormat="1" ht="18.75" customHeight="1">
      <c r="B156" s="66" t="s">
        <v>168</v>
      </c>
    </row>
    <row r="157" spans="2:3" s="66" customFormat="1" ht="18.75" customHeight="1">
      <c r="C157" s="66" t="s">
        <v>466</v>
      </c>
    </row>
    <row r="158" spans="2:3" s="66" customFormat="1" ht="18.75" customHeight="1">
      <c r="B158" s="66" t="s">
        <v>467</v>
      </c>
    </row>
    <row r="159" spans="2:3" s="66" customFormat="1" ht="18.75" customHeight="1"/>
    <row r="160" spans="2:3" s="66" customFormat="1" ht="18.75" customHeight="1">
      <c r="B160" s="66" t="s">
        <v>169</v>
      </c>
    </row>
    <row r="161" spans="2:3" s="66" customFormat="1" ht="18.75" customHeight="1">
      <c r="C161" s="66" t="s">
        <v>170</v>
      </c>
    </row>
    <row r="162" spans="2:3" s="66" customFormat="1" ht="18.75" customHeight="1"/>
    <row r="163" spans="2:3" s="66" customFormat="1" ht="18.75" customHeight="1">
      <c r="B163" s="66" t="s">
        <v>172</v>
      </c>
    </row>
    <row r="164" spans="2:3" s="66" customFormat="1" ht="18.75" customHeight="1">
      <c r="C164" s="66" t="s">
        <v>304</v>
      </c>
    </row>
    <row r="165" spans="2:3" s="66" customFormat="1" ht="18.75" customHeight="1"/>
    <row r="166" spans="2:3" s="66" customFormat="1" ht="18.75" customHeight="1">
      <c r="B166" s="66" t="s">
        <v>173</v>
      </c>
    </row>
    <row r="167" spans="2:3" s="66" customFormat="1" ht="18.75" customHeight="1">
      <c r="C167" s="66" t="s">
        <v>468</v>
      </c>
    </row>
    <row r="168" spans="2:3" s="66" customFormat="1" ht="18.75" customHeight="1">
      <c r="B168" s="66" t="s">
        <v>469</v>
      </c>
    </row>
    <row r="169" spans="2:3" s="66" customFormat="1" ht="18.75" customHeight="1"/>
    <row r="170" spans="2:3" s="66" customFormat="1" ht="18.75" customHeight="1">
      <c r="B170" s="66" t="s">
        <v>174</v>
      </c>
    </row>
    <row r="171" spans="2:3" s="66" customFormat="1" ht="18.75" customHeight="1">
      <c r="C171" s="66" t="s">
        <v>470</v>
      </c>
    </row>
    <row r="172" spans="2:3" s="66" customFormat="1" ht="18.75" customHeight="1">
      <c r="B172" s="66" t="s">
        <v>471</v>
      </c>
    </row>
    <row r="173" spans="2:3" s="66" customFormat="1" ht="18.75" customHeight="1">
      <c r="B173" s="66" t="s">
        <v>472</v>
      </c>
    </row>
    <row r="174" spans="2:3" s="66" customFormat="1" ht="18.75" customHeight="1"/>
    <row r="175" spans="2:3" s="66" customFormat="1" ht="18.75" customHeight="1">
      <c r="B175" s="66" t="s">
        <v>186</v>
      </c>
    </row>
    <row r="176" spans="2:3" s="66" customFormat="1" ht="18.75" customHeight="1">
      <c r="C176" s="66" t="s">
        <v>305</v>
      </c>
    </row>
    <row r="177" spans="2:3" s="66" customFormat="1" ht="18.75" customHeight="1">
      <c r="B177" s="66" t="s">
        <v>306</v>
      </c>
    </row>
    <row r="178" spans="2:3" s="66" customFormat="1" ht="18.75" customHeight="1"/>
    <row r="179" spans="2:3" s="66" customFormat="1" ht="18.75" customHeight="1">
      <c r="B179" s="66" t="s">
        <v>187</v>
      </c>
    </row>
    <row r="180" spans="2:3" s="66" customFormat="1" ht="18.75" customHeight="1">
      <c r="C180" s="66" t="s">
        <v>309</v>
      </c>
    </row>
    <row r="181" spans="2:3" s="66" customFormat="1" ht="18.75" customHeight="1">
      <c r="B181" s="66" t="s">
        <v>310</v>
      </c>
    </row>
    <row r="182" spans="2:3" s="66" customFormat="1" ht="18.75" customHeight="1"/>
    <row r="183" spans="2:3" s="66" customFormat="1" ht="18.75" customHeight="1">
      <c r="B183" s="66" t="s">
        <v>188</v>
      </c>
    </row>
    <row r="184" spans="2:3" s="66" customFormat="1" ht="18.75" customHeight="1">
      <c r="C184" s="66" t="s">
        <v>307</v>
      </c>
    </row>
    <row r="185" spans="2:3" s="66" customFormat="1" ht="18.75" customHeight="1">
      <c r="B185" s="66" t="s">
        <v>308</v>
      </c>
    </row>
    <row r="186" spans="2:3" s="66" customFormat="1" ht="18.75" customHeight="1"/>
    <row r="187" spans="2:3" s="66" customFormat="1" ht="18.75" customHeight="1">
      <c r="B187" s="66" t="s">
        <v>189</v>
      </c>
    </row>
    <row r="188" spans="2:3" s="66" customFormat="1" ht="18.75" customHeight="1">
      <c r="C188" s="66" t="s">
        <v>312</v>
      </c>
    </row>
    <row r="189" spans="2:3" s="66" customFormat="1" ht="18.75" customHeight="1">
      <c r="B189" s="66" t="s">
        <v>311</v>
      </c>
    </row>
    <row r="190" spans="2:3" s="66" customFormat="1" ht="18.75" customHeight="1"/>
    <row r="191" spans="2:3" s="66" customFormat="1" ht="18.75" customHeight="1">
      <c r="B191" s="66" t="s">
        <v>175</v>
      </c>
    </row>
    <row r="192" spans="2:3" s="66" customFormat="1" ht="18.75" customHeight="1">
      <c r="C192" s="66" t="s">
        <v>313</v>
      </c>
    </row>
    <row r="193" spans="2:3" s="66" customFormat="1" ht="18.75" customHeight="1">
      <c r="B193" s="66" t="s">
        <v>314</v>
      </c>
    </row>
    <row r="194" spans="2:3" s="66" customFormat="1" ht="18.75" customHeight="1"/>
    <row r="195" spans="2:3" s="66" customFormat="1" ht="18.75" customHeight="1">
      <c r="B195" s="66" t="s">
        <v>176</v>
      </c>
    </row>
    <row r="196" spans="2:3" s="66" customFormat="1" ht="18.75" customHeight="1">
      <c r="C196" s="66" t="s">
        <v>473</v>
      </c>
    </row>
    <row r="197" spans="2:3" s="66" customFormat="1" ht="18.75" customHeight="1">
      <c r="B197" s="66" t="s">
        <v>474</v>
      </c>
    </row>
    <row r="198" spans="2:3" s="66" customFormat="1" ht="18.75" customHeight="1">
      <c r="B198" s="66" t="s">
        <v>475</v>
      </c>
    </row>
    <row r="199" spans="2:3" s="66" customFormat="1" ht="18.75" customHeight="1"/>
    <row r="200" spans="2:3" s="66" customFormat="1" ht="18.75" customHeight="1">
      <c r="B200" s="66" t="s">
        <v>177</v>
      </c>
    </row>
    <row r="201" spans="2:3" s="66" customFormat="1" ht="18.75" customHeight="1">
      <c r="C201" s="66" t="s">
        <v>476</v>
      </c>
    </row>
    <row r="202" spans="2:3" s="66" customFormat="1" ht="18.75" customHeight="1">
      <c r="B202" s="66" t="s">
        <v>477</v>
      </c>
    </row>
    <row r="203" spans="2:3" s="66" customFormat="1" ht="18.75" customHeight="1"/>
    <row r="204" spans="2:3" s="66" customFormat="1" ht="18.75" customHeight="1">
      <c r="B204" s="66" t="s">
        <v>178</v>
      </c>
    </row>
    <row r="205" spans="2:3" s="66" customFormat="1" ht="18.75" customHeight="1">
      <c r="C205" s="66" t="s">
        <v>184</v>
      </c>
    </row>
    <row r="206" spans="2:3" s="66" customFormat="1" ht="18.75" customHeight="1">
      <c r="B206" s="66" t="s">
        <v>315</v>
      </c>
    </row>
    <row r="207" spans="2:3" s="66" customFormat="1" ht="18.75" customHeight="1"/>
    <row r="208" spans="2:3" s="66" customFormat="1" ht="18.75" customHeight="1">
      <c r="B208" s="66" t="s">
        <v>179</v>
      </c>
    </row>
    <row r="209" spans="2:3" s="66" customFormat="1" ht="18.75" customHeight="1">
      <c r="C209" s="66" t="s">
        <v>180</v>
      </c>
    </row>
    <row r="210" spans="2:3" s="66" customFormat="1" ht="18.75" customHeight="1">
      <c r="B210" s="66" t="s">
        <v>181</v>
      </c>
    </row>
    <row r="211" spans="2:3" s="66" customFormat="1" ht="18.75" customHeight="1"/>
    <row r="212" spans="2:3" s="66" customFormat="1" ht="18.75" customHeight="1">
      <c r="B212" s="66" t="s">
        <v>182</v>
      </c>
    </row>
    <row r="213" spans="2:3" s="66" customFormat="1" ht="18.75" customHeight="1">
      <c r="C213" s="66" t="s">
        <v>316</v>
      </c>
    </row>
    <row r="214" spans="2:3" s="66" customFormat="1" ht="18.75" customHeight="1"/>
    <row r="215" spans="2:3" s="66" customFormat="1" ht="18.75" customHeight="1">
      <c r="B215" s="66" t="s">
        <v>183</v>
      </c>
    </row>
    <row r="216" spans="2:3" s="66" customFormat="1" ht="18.75" customHeight="1">
      <c r="C216" s="66" t="s">
        <v>185</v>
      </c>
    </row>
    <row r="217" spans="2:3" s="66" customFormat="1" ht="18.75" customHeight="1"/>
    <row r="218" spans="2:3" s="66" customFormat="1" ht="18.75" customHeight="1"/>
    <row r="219" spans="2:3" s="66" customFormat="1" ht="18.75" customHeight="1"/>
    <row r="220" spans="2:3" s="66" customFormat="1" ht="18.75" customHeight="1"/>
    <row r="221" spans="2:3" s="66" customFormat="1" ht="18.75" customHeight="1"/>
    <row r="222" spans="2:3" s="66" customFormat="1" ht="18.75" customHeight="1"/>
    <row r="223" spans="2:3" s="66" customFormat="1" ht="18.75" customHeight="1"/>
    <row r="224" spans="2:3" s="66" customFormat="1" ht="18.75" customHeight="1"/>
    <row r="225" s="66" customFormat="1" ht="18.75" customHeight="1"/>
    <row r="226" s="66" customFormat="1" ht="18.75" customHeight="1"/>
    <row r="227" s="66" customFormat="1" ht="18.75" customHeight="1"/>
    <row r="228" s="66" customFormat="1" ht="18.75" customHeight="1"/>
    <row r="229" s="66" customFormat="1" ht="18.75" customHeight="1"/>
    <row r="230" s="66" customFormat="1" ht="18.75" customHeight="1"/>
    <row r="231" s="66" customFormat="1" ht="18.75" customHeight="1"/>
    <row r="232" s="66" customFormat="1" ht="18.75" customHeight="1"/>
    <row r="233" s="66" customFormat="1" ht="18.75" customHeight="1"/>
    <row r="234" s="66" customFormat="1" ht="18.75" customHeight="1"/>
    <row r="235" s="66" customFormat="1" ht="18.75" customHeight="1"/>
    <row r="236" s="66" customFormat="1" ht="18.75" customHeight="1"/>
    <row r="237" s="66" customFormat="1" ht="18.75" customHeight="1"/>
    <row r="238" s="66" customFormat="1" ht="18.75" customHeight="1"/>
    <row r="239" s="66" customFormat="1" ht="18.75" customHeight="1"/>
    <row r="240" s="66" customFormat="1" ht="18.75" customHeight="1"/>
    <row r="241" s="66" customFormat="1" ht="18.75" customHeight="1"/>
    <row r="242" s="66" customFormat="1" ht="18.75" customHeight="1"/>
    <row r="243" s="66" customFormat="1" ht="18.75" customHeight="1"/>
    <row r="244" s="66" customFormat="1" ht="18.75" customHeight="1"/>
    <row r="245" s="66" customFormat="1" ht="18.75" customHeight="1"/>
    <row r="246" s="66" customFormat="1" ht="18.75" customHeight="1"/>
    <row r="247" s="66" customFormat="1" ht="18.75" customHeight="1"/>
    <row r="248" s="66" customFormat="1" ht="18.75" customHeight="1"/>
    <row r="249" s="66" customFormat="1" ht="18.75" customHeight="1"/>
    <row r="250" s="66" customFormat="1" ht="18.75" customHeight="1"/>
    <row r="251" s="66" customFormat="1" ht="18.75" customHeight="1"/>
    <row r="252" s="66" customFormat="1" ht="18.75" customHeight="1"/>
  </sheetData>
  <mergeCells count="155">
    <mergeCell ref="J1:AI1"/>
    <mergeCell ref="L5:P5"/>
    <mergeCell ref="L6:P6"/>
    <mergeCell ref="L7:P7"/>
    <mergeCell ref="Q5:U5"/>
    <mergeCell ref="Q6:U6"/>
    <mergeCell ref="Q7:U7"/>
    <mergeCell ref="AG4:AL5"/>
    <mergeCell ref="AG6:AL6"/>
    <mergeCell ref="AG7:AL7"/>
    <mergeCell ref="AG8:AL8"/>
    <mergeCell ref="C9:C11"/>
    <mergeCell ref="AB4:AF5"/>
    <mergeCell ref="AB6:AF6"/>
    <mergeCell ref="AB7:AF7"/>
    <mergeCell ref="AB8:AF8"/>
    <mergeCell ref="B4:K5"/>
    <mergeCell ref="B6:K6"/>
    <mergeCell ref="V11:AA11"/>
    <mergeCell ref="L10:P10"/>
    <mergeCell ref="V8:AA8"/>
    <mergeCell ref="L4:AA4"/>
    <mergeCell ref="V5:AA5"/>
    <mergeCell ref="V6:AA6"/>
    <mergeCell ref="V10:AA10"/>
    <mergeCell ref="V7:AA7"/>
    <mergeCell ref="Q8:U8"/>
    <mergeCell ref="Q9:U9"/>
    <mergeCell ref="Q10:U10"/>
    <mergeCell ref="AB9:AF9"/>
    <mergeCell ref="AB10:AF10"/>
    <mergeCell ref="C7:K7"/>
    <mergeCell ref="J56:O56"/>
    <mergeCell ref="K60:P60"/>
    <mergeCell ref="C56:H56"/>
    <mergeCell ref="C55:H55"/>
    <mergeCell ref="C49:H49"/>
    <mergeCell ref="D11:K11"/>
    <mergeCell ref="C38:AM39"/>
    <mergeCell ref="S61:X61"/>
    <mergeCell ref="S63:X63"/>
    <mergeCell ref="S60:X60"/>
    <mergeCell ref="C61:H61"/>
    <mergeCell ref="C51:H51"/>
    <mergeCell ref="B12:K12"/>
    <mergeCell ref="Q11:U11"/>
    <mergeCell ref="AB12:AF12"/>
    <mergeCell ref="L11:P11"/>
    <mergeCell ref="L12:P12"/>
    <mergeCell ref="C48:H48"/>
    <mergeCell ref="B18:AM19"/>
    <mergeCell ref="AG11:AL11"/>
    <mergeCell ref="AG12:AL12"/>
    <mergeCell ref="B7:B11"/>
    <mergeCell ref="L8:P8"/>
    <mergeCell ref="C8:K8"/>
    <mergeCell ref="AG110:AL110"/>
    <mergeCell ref="AA74:AE74"/>
    <mergeCell ref="AA60:AE60"/>
    <mergeCell ref="AG74:AL75"/>
    <mergeCell ref="C25:AM26"/>
    <mergeCell ref="J55:O55"/>
    <mergeCell ref="C64:H64"/>
    <mergeCell ref="S81:X81"/>
    <mergeCell ref="S82:X82"/>
    <mergeCell ref="C52:H52"/>
    <mergeCell ref="S64:X64"/>
    <mergeCell ref="C60:H60"/>
    <mergeCell ref="C72:H72"/>
    <mergeCell ref="K61:P61"/>
    <mergeCell ref="K63:P63"/>
    <mergeCell ref="K64:P64"/>
    <mergeCell ref="J69:O69"/>
    <mergeCell ref="J70:O70"/>
    <mergeCell ref="C66:H66"/>
    <mergeCell ref="C63:H63"/>
    <mergeCell ref="S78:X78"/>
    <mergeCell ref="S79:X79"/>
    <mergeCell ref="C98:H98"/>
    <mergeCell ref="Q85:R85"/>
    <mergeCell ref="AG13:AL13"/>
    <mergeCell ref="AG9:AL9"/>
    <mergeCell ref="AG10:AL10"/>
    <mergeCell ref="Z47:AL49"/>
    <mergeCell ref="C32:AM33"/>
    <mergeCell ref="L13:P13"/>
    <mergeCell ref="AB11:AF11"/>
    <mergeCell ref="D10:K10"/>
    <mergeCell ref="C45:AM46"/>
    <mergeCell ref="C36:AM37"/>
    <mergeCell ref="C27:AM28"/>
    <mergeCell ref="C29:AM31"/>
    <mergeCell ref="C42:AM44"/>
    <mergeCell ref="AB13:AF13"/>
    <mergeCell ref="V12:AA12"/>
    <mergeCell ref="V13:AA13"/>
    <mergeCell ref="V9:AA9"/>
    <mergeCell ref="Q12:U12"/>
    <mergeCell ref="Q13:U13"/>
    <mergeCell ref="C13:K13"/>
    <mergeCell ref="D9:K9"/>
    <mergeCell ref="L9:P9"/>
    <mergeCell ref="C67:H67"/>
    <mergeCell ref="C69:H69"/>
    <mergeCell ref="C70:H70"/>
    <mergeCell ref="C90:H90"/>
    <mergeCell ref="K79:P79"/>
    <mergeCell ref="C73:H73"/>
    <mergeCell ref="K78:P78"/>
    <mergeCell ref="C76:H77"/>
    <mergeCell ref="C75:H75"/>
    <mergeCell ref="K89:P89"/>
    <mergeCell ref="C86:H86"/>
    <mergeCell ref="C87:H87"/>
    <mergeCell ref="C89:H89"/>
    <mergeCell ref="K86:P86"/>
    <mergeCell ref="K93:P93"/>
    <mergeCell ref="C92:H92"/>
    <mergeCell ref="C93:H93"/>
    <mergeCell ref="K92:P92"/>
    <mergeCell ref="K121:P121"/>
    <mergeCell ref="S118:X118"/>
    <mergeCell ref="S92:X92"/>
    <mergeCell ref="K81:P81"/>
    <mergeCell ref="K82:P82"/>
    <mergeCell ref="K90:P90"/>
    <mergeCell ref="S110:X110"/>
    <mergeCell ref="S89:X89"/>
    <mergeCell ref="S90:X90"/>
    <mergeCell ref="K85:P85"/>
    <mergeCell ref="S93:X93"/>
    <mergeCell ref="K110:P110"/>
    <mergeCell ref="K122:P122"/>
    <mergeCell ref="S121:X121"/>
    <mergeCell ref="S122:X122"/>
    <mergeCell ref="K119:P119"/>
    <mergeCell ref="S119:X119"/>
    <mergeCell ref="C95:H95"/>
    <mergeCell ref="K113:P113"/>
    <mergeCell ref="S113:X113"/>
    <mergeCell ref="C107:H107"/>
    <mergeCell ref="C108:H109"/>
    <mergeCell ref="K118:P118"/>
    <mergeCell ref="C104:H104"/>
    <mergeCell ref="C105:H105"/>
    <mergeCell ref="C101:H101"/>
    <mergeCell ref="C102:H102"/>
    <mergeCell ref="C99:H99"/>
    <mergeCell ref="C96:H96"/>
    <mergeCell ref="S111:X111"/>
    <mergeCell ref="S114:X114"/>
    <mergeCell ref="K114:P114"/>
    <mergeCell ref="K111:P111"/>
    <mergeCell ref="J101:O101"/>
    <mergeCell ref="J102:O102"/>
  </mergeCells>
  <phoneticPr fontId="4"/>
  <dataValidations count="1">
    <dataValidation imeMode="on" allowBlank="1" showInputMessage="1" showErrorMessage="1" sqref="J1:AI1 B18:AM19" xr:uid="{00000000-0002-0000-0300-000000000000}"/>
  </dataValidations>
  <pageMargins left="0.39370078740157483" right="0.39370078740157483" top="0.39370078740157483" bottom="0.39370078740157483" header="0.31496062992125984" footer="0.31496062992125984"/>
  <pageSetup paperSize="9" scale="79" orientation="portrait" r:id="rId1"/>
  <headerFooter alignWithMargins="0">
    <oddFooter>&amp;C&amp;P&amp;R（平成25年岩手県産業連関表経済波及効果簡易分析ツール）</oddFooter>
  </headerFooter>
  <rowBreaks count="1" manualBreakCount="1">
    <brk id="46" max="38" man="1"/>
  </row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A150"/>
  <sheetViews>
    <sheetView zoomScale="80" zoomScaleNormal="80" zoomScaleSheetLayoutView="100" workbookViewId="0">
      <pane xSplit="2" ySplit="4" topLeftCell="DN5" activePane="bottomRight" state="frozen"/>
      <selection pane="topRight" activeCell="C1" sqref="C1"/>
      <selection pane="bottomLeft" activeCell="A5" sqref="A5"/>
      <selection pane="bottomRight" activeCell="C5" sqref="C5"/>
    </sheetView>
  </sheetViews>
  <sheetFormatPr baseColWidth="10" defaultColWidth="10.6640625" defaultRowHeight="15" customHeight="1"/>
  <cols>
    <col min="1" max="1" width="7.6640625" style="242" customWidth="1"/>
    <col min="2" max="2" width="22.5" style="243" customWidth="1"/>
    <col min="3" max="3" width="10.6640625" style="244" customWidth="1"/>
    <col min="4" max="6" width="10.83203125" style="244" bestFit="1" customWidth="1"/>
    <col min="7" max="7" width="11.1640625" style="244" bestFit="1" customWidth="1"/>
    <col min="8" max="8" width="10.83203125" style="244" bestFit="1" customWidth="1"/>
    <col min="9" max="9" width="11.1640625" style="244" bestFit="1" customWidth="1"/>
    <col min="10" max="12" width="10.83203125" style="244" bestFit="1" customWidth="1"/>
    <col min="13" max="13" width="11.1640625" style="244" bestFit="1" customWidth="1"/>
    <col min="14" max="16" width="10.83203125" style="244" bestFit="1" customWidth="1"/>
    <col min="17" max="21" width="11.1640625" style="244" bestFit="1" customWidth="1"/>
    <col min="22" max="23" width="10.83203125" style="244" bestFit="1" customWidth="1"/>
    <col min="24" max="24" width="12.1640625" style="244" bestFit="1" customWidth="1"/>
    <col min="25" max="25" width="11" style="244" bestFit="1" customWidth="1"/>
    <col min="26" max="27" width="10.6640625" style="244" bestFit="1" customWidth="1"/>
    <col min="28" max="28" width="11.1640625" style="244" bestFit="1" customWidth="1"/>
    <col min="29" max="30" width="10.83203125" style="244" bestFit="1" customWidth="1"/>
    <col min="31" max="31" width="11.1640625" style="244" bestFit="1" customWidth="1"/>
    <col min="32" max="32" width="10.83203125" style="244" bestFit="1" customWidth="1"/>
    <col min="33" max="33" width="11.1640625" style="244" bestFit="1" customWidth="1"/>
    <col min="34" max="36" width="10.83203125" style="244" bestFit="1" customWidth="1"/>
    <col min="37" max="38" width="11.1640625" style="244" bestFit="1" customWidth="1"/>
    <col min="39" max="39" width="10.83203125" style="244" bestFit="1" customWidth="1"/>
    <col min="40" max="41" width="11.1640625" style="244" bestFit="1" customWidth="1"/>
    <col min="42" max="45" width="10.83203125" style="244" bestFit="1" customWidth="1"/>
    <col min="46" max="46" width="11.1640625" style="244" bestFit="1" customWidth="1"/>
    <col min="47" max="49" width="10.83203125" style="244" bestFit="1" customWidth="1"/>
    <col min="50" max="50" width="11.1640625" style="244" bestFit="1" customWidth="1"/>
    <col min="51" max="62" width="10.83203125" style="244" bestFit="1" customWidth="1"/>
    <col min="63" max="63" width="11.1640625" style="244" bestFit="1" customWidth="1"/>
    <col min="64" max="72" width="10.83203125" style="244" bestFit="1" customWidth="1"/>
    <col min="73" max="73" width="12.1640625" style="244" bestFit="1" customWidth="1"/>
    <col min="74" max="85" width="10.83203125" style="244" bestFit="1" customWidth="1"/>
    <col min="86" max="86" width="11" style="244" bestFit="1" customWidth="1"/>
    <col min="87" max="88" width="11.1640625" style="244" bestFit="1" customWidth="1"/>
    <col min="89" max="89" width="10.83203125" style="244" bestFit="1" customWidth="1"/>
    <col min="90" max="90" width="11.1640625" style="244" bestFit="1" customWidth="1"/>
    <col min="91" max="95" width="10.83203125" style="244" bestFit="1" customWidth="1"/>
    <col min="96" max="96" width="10.83203125" style="244" customWidth="1"/>
    <col min="97" max="97" width="11.1640625" style="244" bestFit="1" customWidth="1"/>
    <col min="98" max="103" width="10.83203125" style="244" bestFit="1" customWidth="1"/>
    <col min="104" max="105" width="11.1640625" style="244" bestFit="1" customWidth="1"/>
    <col min="106" max="106" width="20.6640625" style="244" bestFit="1" customWidth="1"/>
    <col min="107" max="107" width="13.6640625" style="244" customWidth="1"/>
    <col min="108" max="113" width="13.6640625" style="245" customWidth="1"/>
    <col min="114" max="115" width="13.6640625" style="244" customWidth="1"/>
    <col min="116" max="116" width="13.6640625" style="245" customWidth="1"/>
    <col min="117" max="119" width="13.6640625" style="244" customWidth="1"/>
    <col min="120" max="120" width="13.6640625" style="245" customWidth="1"/>
    <col min="121" max="121" width="13.6640625" style="244" customWidth="1"/>
    <col min="122" max="129" width="10.6640625" style="244"/>
    <col min="130" max="130" width="11" style="244" bestFit="1" customWidth="1"/>
    <col min="131" max="131" width="11" style="246" bestFit="1" customWidth="1"/>
    <col min="132" max="16384" width="10.6640625" style="244"/>
  </cols>
  <sheetData>
    <row r="1" spans="1:130" ht="25" customHeight="1">
      <c r="A1" s="242" t="s">
        <v>818</v>
      </c>
    </row>
    <row r="2" spans="1:130" ht="15" customHeight="1">
      <c r="A2" s="242" t="s">
        <v>819</v>
      </c>
    </row>
    <row r="3" spans="1:130" s="252" customFormat="1" ht="15" customHeight="1">
      <c r="A3" s="247" t="s">
        <v>583</v>
      </c>
      <c r="B3" s="248"/>
      <c r="C3" s="249" t="s">
        <v>330</v>
      </c>
      <c r="D3" s="250" t="s">
        <v>331</v>
      </c>
      <c r="E3" s="250" t="s">
        <v>332</v>
      </c>
      <c r="F3" s="250" t="s">
        <v>333</v>
      </c>
      <c r="G3" s="250" t="s">
        <v>334</v>
      </c>
      <c r="H3" s="250" t="s">
        <v>335</v>
      </c>
      <c r="I3" s="250" t="s">
        <v>336</v>
      </c>
      <c r="J3" s="250" t="s">
        <v>337</v>
      </c>
      <c r="K3" s="250" t="s">
        <v>338</v>
      </c>
      <c r="L3" s="250" t="s">
        <v>339</v>
      </c>
      <c r="M3" s="250" t="s">
        <v>340</v>
      </c>
      <c r="N3" s="250" t="s">
        <v>341</v>
      </c>
      <c r="O3" s="250" t="s">
        <v>342</v>
      </c>
      <c r="P3" s="250" t="s">
        <v>343</v>
      </c>
      <c r="Q3" s="250" t="s">
        <v>344</v>
      </c>
      <c r="R3" s="250" t="s">
        <v>345</v>
      </c>
      <c r="S3" s="250" t="s">
        <v>346</v>
      </c>
      <c r="T3" s="250" t="s">
        <v>347</v>
      </c>
      <c r="U3" s="250" t="s">
        <v>348</v>
      </c>
      <c r="V3" s="250" t="s">
        <v>349</v>
      </c>
      <c r="W3" s="250" t="s">
        <v>350</v>
      </c>
      <c r="X3" s="250" t="s">
        <v>351</v>
      </c>
      <c r="Y3" s="250" t="s">
        <v>352</v>
      </c>
      <c r="Z3" s="250" t="s">
        <v>353</v>
      </c>
      <c r="AA3" s="250" t="s">
        <v>354</v>
      </c>
      <c r="AB3" s="250" t="s">
        <v>355</v>
      </c>
      <c r="AC3" s="250" t="s">
        <v>356</v>
      </c>
      <c r="AD3" s="250" t="s">
        <v>357</v>
      </c>
      <c r="AE3" s="250" t="s">
        <v>358</v>
      </c>
      <c r="AF3" s="250" t="s">
        <v>359</v>
      </c>
      <c r="AG3" s="250" t="s">
        <v>360</v>
      </c>
      <c r="AH3" s="250" t="s">
        <v>361</v>
      </c>
      <c r="AI3" s="250" t="s">
        <v>362</v>
      </c>
      <c r="AJ3" s="250" t="s">
        <v>363</v>
      </c>
      <c r="AK3" s="250" t="s">
        <v>364</v>
      </c>
      <c r="AL3" s="250" t="s">
        <v>365</v>
      </c>
      <c r="AM3" s="250" t="s">
        <v>366</v>
      </c>
      <c r="AN3" s="250" t="s">
        <v>367</v>
      </c>
      <c r="AO3" s="250" t="s">
        <v>368</v>
      </c>
      <c r="AP3" s="250" t="s">
        <v>369</v>
      </c>
      <c r="AQ3" s="250" t="s">
        <v>370</v>
      </c>
      <c r="AR3" s="250" t="s">
        <v>371</v>
      </c>
      <c r="AS3" s="250" t="s">
        <v>372</v>
      </c>
      <c r="AT3" s="250" t="s">
        <v>373</v>
      </c>
      <c r="AU3" s="250" t="s">
        <v>374</v>
      </c>
      <c r="AV3" s="250" t="s">
        <v>375</v>
      </c>
      <c r="AW3" s="250" t="s">
        <v>376</v>
      </c>
      <c r="AX3" s="250" t="s">
        <v>377</v>
      </c>
      <c r="AY3" s="250" t="s">
        <v>378</v>
      </c>
      <c r="AZ3" s="250" t="s">
        <v>379</v>
      </c>
      <c r="BA3" s="250" t="s">
        <v>380</v>
      </c>
      <c r="BB3" s="250" t="s">
        <v>381</v>
      </c>
      <c r="BC3" s="250" t="s">
        <v>382</v>
      </c>
      <c r="BD3" s="250" t="s">
        <v>383</v>
      </c>
      <c r="BE3" s="250" t="s">
        <v>384</v>
      </c>
      <c r="BF3" s="250" t="s">
        <v>385</v>
      </c>
      <c r="BG3" s="250" t="s">
        <v>386</v>
      </c>
      <c r="BH3" s="250" t="s">
        <v>387</v>
      </c>
      <c r="BI3" s="250" t="s">
        <v>388</v>
      </c>
      <c r="BJ3" s="250" t="s">
        <v>389</v>
      </c>
      <c r="BK3" s="250" t="s">
        <v>390</v>
      </c>
      <c r="BL3" s="250" t="s">
        <v>391</v>
      </c>
      <c r="BM3" s="250" t="s">
        <v>392</v>
      </c>
      <c r="BN3" s="250" t="s">
        <v>393</v>
      </c>
      <c r="BO3" s="250" t="s">
        <v>394</v>
      </c>
      <c r="BP3" s="250" t="s">
        <v>395</v>
      </c>
      <c r="BQ3" s="250" t="s">
        <v>396</v>
      </c>
      <c r="BR3" s="250" t="s">
        <v>397</v>
      </c>
      <c r="BS3" s="250" t="s">
        <v>398</v>
      </c>
      <c r="BT3" s="250" t="s">
        <v>399</v>
      </c>
      <c r="BU3" s="250" t="s">
        <v>400</v>
      </c>
      <c r="BV3" s="250" t="s">
        <v>401</v>
      </c>
      <c r="BW3" s="250" t="s">
        <v>402</v>
      </c>
      <c r="BX3" s="250" t="s">
        <v>403</v>
      </c>
      <c r="BY3" s="250" t="s">
        <v>404</v>
      </c>
      <c r="BZ3" s="250" t="s">
        <v>405</v>
      </c>
      <c r="CA3" s="250" t="s">
        <v>406</v>
      </c>
      <c r="CB3" s="250" t="s">
        <v>407</v>
      </c>
      <c r="CC3" s="250" t="s">
        <v>408</v>
      </c>
      <c r="CD3" s="250" t="s">
        <v>409</v>
      </c>
      <c r="CE3" s="250" t="s">
        <v>410</v>
      </c>
      <c r="CF3" s="250" t="s">
        <v>411</v>
      </c>
      <c r="CG3" s="250" t="s">
        <v>412</v>
      </c>
      <c r="CH3" s="250" t="s">
        <v>413</v>
      </c>
      <c r="CI3" s="250" t="s">
        <v>414</v>
      </c>
      <c r="CJ3" s="250" t="s">
        <v>415</v>
      </c>
      <c r="CK3" s="250" t="s">
        <v>416</v>
      </c>
      <c r="CL3" s="250" t="s">
        <v>417</v>
      </c>
      <c r="CM3" s="250" t="s">
        <v>418</v>
      </c>
      <c r="CN3" s="250" t="s">
        <v>419</v>
      </c>
      <c r="CO3" s="250" t="s">
        <v>420</v>
      </c>
      <c r="CP3" s="250" t="s">
        <v>421</v>
      </c>
      <c r="CQ3" s="250" t="s">
        <v>422</v>
      </c>
      <c r="CR3" s="250" t="s">
        <v>423</v>
      </c>
      <c r="CS3" s="250" t="s">
        <v>424</v>
      </c>
      <c r="CT3" s="250" t="s">
        <v>425</v>
      </c>
      <c r="CU3" s="250" t="s">
        <v>426</v>
      </c>
      <c r="CV3" s="250" t="s">
        <v>427</v>
      </c>
      <c r="CW3" s="250" t="s">
        <v>428</v>
      </c>
      <c r="CX3" s="250" t="s">
        <v>429</v>
      </c>
      <c r="CY3" s="250" t="s">
        <v>430</v>
      </c>
      <c r="CZ3" s="250" t="s">
        <v>431</v>
      </c>
      <c r="DA3" s="250" t="s">
        <v>432</v>
      </c>
      <c r="DB3" s="251" t="s">
        <v>433</v>
      </c>
      <c r="DC3" s="249" t="s">
        <v>434</v>
      </c>
      <c r="DD3" s="250" t="s">
        <v>435</v>
      </c>
      <c r="DE3" s="250" t="s">
        <v>436</v>
      </c>
      <c r="DF3" s="250" t="s">
        <v>437</v>
      </c>
      <c r="DG3" s="250" t="s">
        <v>438</v>
      </c>
      <c r="DH3" s="250" t="s">
        <v>439</v>
      </c>
      <c r="DI3" s="250" t="s">
        <v>440</v>
      </c>
      <c r="DJ3" s="251" t="s">
        <v>441</v>
      </c>
      <c r="DK3" s="251" t="s">
        <v>442</v>
      </c>
      <c r="DL3" s="251" t="s">
        <v>443</v>
      </c>
      <c r="DM3" s="251" t="s">
        <v>584</v>
      </c>
      <c r="DN3" s="251" t="s">
        <v>585</v>
      </c>
      <c r="DO3" s="251" t="s">
        <v>586</v>
      </c>
      <c r="DP3" s="250" t="s">
        <v>587</v>
      </c>
      <c r="DQ3" s="251" t="s">
        <v>588</v>
      </c>
      <c r="DS3" s="251"/>
      <c r="DT3" s="251"/>
      <c r="DU3" s="251"/>
      <c r="DV3" s="251"/>
    </row>
    <row r="4" spans="1:130" s="260" customFormat="1" ht="40" customHeight="1">
      <c r="A4" s="253" t="s">
        <v>589</v>
      </c>
      <c r="B4" s="254"/>
      <c r="C4" s="255" t="s">
        <v>590</v>
      </c>
      <c r="D4" s="256" t="s">
        <v>482</v>
      </c>
      <c r="E4" s="256" t="s">
        <v>591</v>
      </c>
      <c r="F4" s="256" t="s">
        <v>592</v>
      </c>
      <c r="G4" s="256" t="s">
        <v>593</v>
      </c>
      <c r="H4" s="256" t="s">
        <v>594</v>
      </c>
      <c r="I4" s="256" t="s">
        <v>595</v>
      </c>
      <c r="J4" s="256" t="s">
        <v>596</v>
      </c>
      <c r="K4" s="256" t="s">
        <v>597</v>
      </c>
      <c r="L4" s="256" t="s">
        <v>598</v>
      </c>
      <c r="M4" s="256" t="s">
        <v>491</v>
      </c>
      <c r="N4" s="256" t="s">
        <v>599</v>
      </c>
      <c r="O4" s="256" t="s">
        <v>600</v>
      </c>
      <c r="P4" s="256" t="s">
        <v>601</v>
      </c>
      <c r="Q4" s="256" t="s">
        <v>602</v>
      </c>
      <c r="R4" s="256" t="s">
        <v>603</v>
      </c>
      <c r="S4" s="256" t="s">
        <v>604</v>
      </c>
      <c r="T4" s="256" t="s">
        <v>605</v>
      </c>
      <c r="U4" s="256" t="s">
        <v>606</v>
      </c>
      <c r="V4" s="256" t="s">
        <v>607</v>
      </c>
      <c r="W4" s="256" t="s">
        <v>608</v>
      </c>
      <c r="X4" s="256" t="s">
        <v>609</v>
      </c>
      <c r="Y4" s="256" t="s">
        <v>610</v>
      </c>
      <c r="Z4" s="256" t="s">
        <v>611</v>
      </c>
      <c r="AA4" s="256" t="s">
        <v>612</v>
      </c>
      <c r="AB4" s="256" t="s">
        <v>613</v>
      </c>
      <c r="AC4" s="256" t="s">
        <v>614</v>
      </c>
      <c r="AD4" s="256" t="s">
        <v>615</v>
      </c>
      <c r="AE4" s="256" t="s">
        <v>616</v>
      </c>
      <c r="AF4" s="256" t="s">
        <v>617</v>
      </c>
      <c r="AG4" s="256" t="s">
        <v>618</v>
      </c>
      <c r="AH4" s="256" t="s">
        <v>619</v>
      </c>
      <c r="AI4" s="256" t="s">
        <v>620</v>
      </c>
      <c r="AJ4" s="256" t="s">
        <v>621</v>
      </c>
      <c r="AK4" s="256" t="s">
        <v>622</v>
      </c>
      <c r="AL4" s="256" t="s">
        <v>623</v>
      </c>
      <c r="AM4" s="256" t="s">
        <v>624</v>
      </c>
      <c r="AN4" s="256" t="s">
        <v>625</v>
      </c>
      <c r="AO4" s="256" t="s">
        <v>626</v>
      </c>
      <c r="AP4" s="256" t="s">
        <v>627</v>
      </c>
      <c r="AQ4" s="256" t="s">
        <v>628</v>
      </c>
      <c r="AR4" s="256" t="s">
        <v>629</v>
      </c>
      <c r="AS4" s="256" t="s">
        <v>630</v>
      </c>
      <c r="AT4" s="256" t="s">
        <v>631</v>
      </c>
      <c r="AU4" s="256" t="s">
        <v>632</v>
      </c>
      <c r="AV4" s="256" t="s">
        <v>633</v>
      </c>
      <c r="AW4" s="256" t="s">
        <v>634</v>
      </c>
      <c r="AX4" s="256" t="s">
        <v>635</v>
      </c>
      <c r="AY4" s="256" t="s">
        <v>636</v>
      </c>
      <c r="AZ4" s="256" t="s">
        <v>637</v>
      </c>
      <c r="BA4" s="256" t="s">
        <v>531</v>
      </c>
      <c r="BB4" s="256" t="s">
        <v>638</v>
      </c>
      <c r="BC4" s="256" t="s">
        <v>639</v>
      </c>
      <c r="BD4" s="256" t="s">
        <v>640</v>
      </c>
      <c r="BE4" s="256" t="s">
        <v>641</v>
      </c>
      <c r="BF4" s="256" t="s">
        <v>642</v>
      </c>
      <c r="BG4" s="256" t="s">
        <v>643</v>
      </c>
      <c r="BH4" s="256" t="s">
        <v>644</v>
      </c>
      <c r="BI4" s="256" t="s">
        <v>645</v>
      </c>
      <c r="BJ4" s="256" t="s">
        <v>329</v>
      </c>
      <c r="BK4" s="256" t="s">
        <v>646</v>
      </c>
      <c r="BL4" s="256" t="s">
        <v>541</v>
      </c>
      <c r="BM4" s="256" t="s">
        <v>542</v>
      </c>
      <c r="BN4" s="256" t="s">
        <v>647</v>
      </c>
      <c r="BO4" s="256" t="s">
        <v>648</v>
      </c>
      <c r="BP4" s="256" t="s">
        <v>649</v>
      </c>
      <c r="BQ4" s="256" t="s">
        <v>650</v>
      </c>
      <c r="BR4" s="256" t="s">
        <v>651</v>
      </c>
      <c r="BS4" s="256" t="s">
        <v>548</v>
      </c>
      <c r="BT4" s="256" t="s">
        <v>652</v>
      </c>
      <c r="BU4" s="256" t="s">
        <v>653</v>
      </c>
      <c r="BV4" s="256" t="s">
        <v>551</v>
      </c>
      <c r="BW4" s="256" t="s">
        <v>552</v>
      </c>
      <c r="BX4" s="256" t="s">
        <v>654</v>
      </c>
      <c r="BY4" s="256" t="s">
        <v>655</v>
      </c>
      <c r="BZ4" s="256" t="s">
        <v>656</v>
      </c>
      <c r="CA4" s="256" t="s">
        <v>657</v>
      </c>
      <c r="CB4" s="256" t="s">
        <v>658</v>
      </c>
      <c r="CC4" s="256" t="s">
        <v>659</v>
      </c>
      <c r="CD4" s="256" t="s">
        <v>559</v>
      </c>
      <c r="CE4" s="256" t="s">
        <v>660</v>
      </c>
      <c r="CF4" s="256" t="s">
        <v>561</v>
      </c>
      <c r="CG4" s="256" t="s">
        <v>661</v>
      </c>
      <c r="CH4" s="256" t="s">
        <v>662</v>
      </c>
      <c r="CI4" s="256" t="s">
        <v>663</v>
      </c>
      <c r="CJ4" s="256" t="s">
        <v>664</v>
      </c>
      <c r="CK4" s="256" t="s">
        <v>665</v>
      </c>
      <c r="CL4" s="256" t="s">
        <v>666</v>
      </c>
      <c r="CM4" s="256" t="s">
        <v>667</v>
      </c>
      <c r="CN4" s="256" t="s">
        <v>668</v>
      </c>
      <c r="CO4" s="256" t="s">
        <v>669</v>
      </c>
      <c r="CP4" s="256" t="s">
        <v>670</v>
      </c>
      <c r="CQ4" s="256" t="s">
        <v>671</v>
      </c>
      <c r="CR4" s="256" t="s">
        <v>672</v>
      </c>
      <c r="CS4" s="256" t="s">
        <v>673</v>
      </c>
      <c r="CT4" s="256" t="s">
        <v>674</v>
      </c>
      <c r="CU4" s="256" t="s">
        <v>675</v>
      </c>
      <c r="CV4" s="256" t="s">
        <v>577</v>
      </c>
      <c r="CW4" s="256" t="s">
        <v>676</v>
      </c>
      <c r="CX4" s="256" t="s">
        <v>677</v>
      </c>
      <c r="CY4" s="256" t="s">
        <v>678</v>
      </c>
      <c r="CZ4" s="256" t="s">
        <v>581</v>
      </c>
      <c r="DA4" s="256" t="s">
        <v>582</v>
      </c>
      <c r="DB4" s="257" t="s">
        <v>679</v>
      </c>
      <c r="DC4" s="255" t="s">
        <v>680</v>
      </c>
      <c r="DD4" s="258" t="s">
        <v>681</v>
      </c>
      <c r="DE4" s="258" t="s">
        <v>682</v>
      </c>
      <c r="DF4" s="258" t="s">
        <v>683</v>
      </c>
      <c r="DG4" s="258" t="s">
        <v>684</v>
      </c>
      <c r="DH4" s="258" t="s">
        <v>685</v>
      </c>
      <c r="DI4" s="258" t="s">
        <v>686</v>
      </c>
      <c r="DJ4" s="257" t="s">
        <v>687</v>
      </c>
      <c r="DK4" s="257" t="s">
        <v>688</v>
      </c>
      <c r="DL4" s="259" t="s">
        <v>689</v>
      </c>
      <c r="DM4" s="257" t="s">
        <v>690</v>
      </c>
      <c r="DN4" s="257" t="s">
        <v>691</v>
      </c>
      <c r="DO4" s="257" t="s">
        <v>692</v>
      </c>
      <c r="DP4" s="258" t="s">
        <v>693</v>
      </c>
      <c r="DQ4" s="257" t="s">
        <v>694</v>
      </c>
      <c r="DS4" s="257" t="s">
        <v>444</v>
      </c>
      <c r="DT4" s="257" t="s">
        <v>445</v>
      </c>
      <c r="DU4" s="257" t="s">
        <v>446</v>
      </c>
      <c r="DV4" s="257" t="s">
        <v>447</v>
      </c>
    </row>
    <row r="5" spans="1:130" ht="15" customHeight="1">
      <c r="A5" s="261" t="s">
        <v>330</v>
      </c>
      <c r="B5" s="262" t="s">
        <v>590</v>
      </c>
      <c r="C5" s="263">
        <v>1905307</v>
      </c>
      <c r="D5" s="264">
        <v>9228667</v>
      </c>
      <c r="E5" s="264">
        <v>173902</v>
      </c>
      <c r="F5" s="264">
        <v>62383</v>
      </c>
      <c r="G5" s="264">
        <v>0</v>
      </c>
      <c r="H5" s="264">
        <v>0</v>
      </c>
      <c r="I5" s="264">
        <v>0</v>
      </c>
      <c r="J5" s="264">
        <v>0</v>
      </c>
      <c r="K5" s="264">
        <v>45984</v>
      </c>
      <c r="L5" s="264">
        <v>7821</v>
      </c>
      <c r="M5" s="264">
        <v>40012713</v>
      </c>
      <c r="N5" s="264">
        <v>580471</v>
      </c>
      <c r="O5" s="264">
        <v>5184739</v>
      </c>
      <c r="P5" s="264">
        <v>34260</v>
      </c>
      <c r="Q5" s="264">
        <v>1167517</v>
      </c>
      <c r="R5" s="264">
        <v>17395</v>
      </c>
      <c r="S5" s="264">
        <v>10541</v>
      </c>
      <c r="T5" s="264">
        <v>1616</v>
      </c>
      <c r="U5" s="264">
        <v>0</v>
      </c>
      <c r="V5" s="264">
        <v>16457</v>
      </c>
      <c r="W5" s="264">
        <v>1472</v>
      </c>
      <c r="X5" s="264">
        <v>0</v>
      </c>
      <c r="Y5" s="264">
        <v>0</v>
      </c>
      <c r="Z5" s="264">
        <v>0</v>
      </c>
      <c r="AA5" s="264">
        <v>0</v>
      </c>
      <c r="AB5" s="264">
        <v>0</v>
      </c>
      <c r="AC5" s="264">
        <v>138655</v>
      </c>
      <c r="AD5" s="264">
        <v>6388</v>
      </c>
      <c r="AE5" s="264">
        <v>0</v>
      </c>
      <c r="AF5" s="264">
        <v>0</v>
      </c>
      <c r="AG5" s="264">
        <v>176708</v>
      </c>
      <c r="AH5" s="264">
        <v>0</v>
      </c>
      <c r="AI5" s="264">
        <v>0</v>
      </c>
      <c r="AJ5" s="264">
        <v>0</v>
      </c>
      <c r="AK5" s="264">
        <v>1171</v>
      </c>
      <c r="AL5" s="264">
        <v>0</v>
      </c>
      <c r="AM5" s="264">
        <v>0</v>
      </c>
      <c r="AN5" s="264">
        <v>0</v>
      </c>
      <c r="AO5" s="264">
        <v>0</v>
      </c>
      <c r="AP5" s="264">
        <v>0</v>
      </c>
      <c r="AQ5" s="264">
        <v>0</v>
      </c>
      <c r="AR5" s="264">
        <v>136</v>
      </c>
      <c r="AS5" s="264">
        <v>0</v>
      </c>
      <c r="AT5" s="264">
        <v>0</v>
      </c>
      <c r="AU5" s="264">
        <v>0</v>
      </c>
      <c r="AV5" s="264">
        <v>0</v>
      </c>
      <c r="AW5" s="264">
        <v>0</v>
      </c>
      <c r="AX5" s="264">
        <v>0</v>
      </c>
      <c r="AY5" s="264">
        <v>0</v>
      </c>
      <c r="AZ5" s="264">
        <v>0</v>
      </c>
      <c r="BA5" s="264">
        <v>0</v>
      </c>
      <c r="BB5" s="264">
        <v>0</v>
      </c>
      <c r="BC5" s="264">
        <v>0</v>
      </c>
      <c r="BD5" s="264">
        <v>0</v>
      </c>
      <c r="BE5" s="264">
        <v>0</v>
      </c>
      <c r="BF5" s="264">
        <v>0</v>
      </c>
      <c r="BG5" s="264">
        <v>0</v>
      </c>
      <c r="BH5" s="264">
        <v>0</v>
      </c>
      <c r="BI5" s="264">
        <v>145542</v>
      </c>
      <c r="BJ5" s="264">
        <v>0</v>
      </c>
      <c r="BK5" s="264">
        <v>205716</v>
      </c>
      <c r="BL5" s="264">
        <v>668</v>
      </c>
      <c r="BM5" s="264">
        <v>1439362</v>
      </c>
      <c r="BN5" s="264">
        <v>0</v>
      </c>
      <c r="BO5" s="264">
        <v>0</v>
      </c>
      <c r="BP5" s="264">
        <v>0</v>
      </c>
      <c r="BQ5" s="264">
        <v>0</v>
      </c>
      <c r="BR5" s="264">
        <v>0</v>
      </c>
      <c r="BS5" s="264">
        <v>90302</v>
      </c>
      <c r="BT5" s="264">
        <v>0</v>
      </c>
      <c r="BU5" s="264">
        <v>72</v>
      </c>
      <c r="BV5" s="264">
        <v>34</v>
      </c>
      <c r="BW5" s="264">
        <v>1648</v>
      </c>
      <c r="BX5" s="264">
        <v>0</v>
      </c>
      <c r="BY5" s="264">
        <v>0</v>
      </c>
      <c r="BZ5" s="264">
        <v>0</v>
      </c>
      <c r="CA5" s="264">
        <v>0</v>
      </c>
      <c r="CB5" s="264">
        <v>0</v>
      </c>
      <c r="CC5" s="264">
        <v>0</v>
      </c>
      <c r="CD5" s="264">
        <v>0</v>
      </c>
      <c r="CE5" s="264">
        <v>4382</v>
      </c>
      <c r="CF5" s="264">
        <v>0</v>
      </c>
      <c r="CG5" s="264">
        <v>0</v>
      </c>
      <c r="CH5" s="264">
        <v>0</v>
      </c>
      <c r="CI5" s="264">
        <v>0</v>
      </c>
      <c r="CJ5" s="264">
        <v>1332</v>
      </c>
      <c r="CK5" s="264">
        <v>76800</v>
      </c>
      <c r="CL5" s="264">
        <v>0</v>
      </c>
      <c r="CM5" s="264">
        <v>189279</v>
      </c>
      <c r="CN5" s="264">
        <v>428561</v>
      </c>
      <c r="CO5" s="264">
        <v>366595</v>
      </c>
      <c r="CP5" s="264">
        <v>97852</v>
      </c>
      <c r="CQ5" s="264">
        <v>6946</v>
      </c>
      <c r="CR5" s="264">
        <v>0</v>
      </c>
      <c r="CS5" s="264">
        <v>0</v>
      </c>
      <c r="CT5" s="264">
        <v>230</v>
      </c>
      <c r="CU5" s="264">
        <v>1122253</v>
      </c>
      <c r="CV5" s="264">
        <v>3227137</v>
      </c>
      <c r="CW5" s="264">
        <v>3012</v>
      </c>
      <c r="CX5" s="264">
        <v>117359</v>
      </c>
      <c r="CY5" s="264">
        <v>342792</v>
      </c>
      <c r="CZ5" s="264">
        <v>0</v>
      </c>
      <c r="DA5" s="264">
        <v>0</v>
      </c>
      <c r="DB5" s="265">
        <v>66642177</v>
      </c>
      <c r="DC5" s="263">
        <v>413513</v>
      </c>
      <c r="DD5" s="264">
        <v>26125061</v>
      </c>
      <c r="DE5" s="264">
        <v>0</v>
      </c>
      <c r="DF5" s="264">
        <v>0</v>
      </c>
      <c r="DG5" s="264">
        <v>318287</v>
      </c>
      <c r="DH5" s="264">
        <v>-1296852</v>
      </c>
      <c r="DI5" s="264">
        <v>0</v>
      </c>
      <c r="DJ5" s="265">
        <v>25560009</v>
      </c>
      <c r="DK5" s="265">
        <v>92202186</v>
      </c>
      <c r="DL5" s="265">
        <v>70031624</v>
      </c>
      <c r="DM5" s="265">
        <v>95591633</v>
      </c>
      <c r="DN5" s="265">
        <v>162233810</v>
      </c>
      <c r="DO5" s="265">
        <v>-42844092</v>
      </c>
      <c r="DP5" s="264">
        <v>52747541</v>
      </c>
      <c r="DQ5" s="265">
        <v>119389718</v>
      </c>
      <c r="DS5" s="388">
        <v>0.46467544999999999</v>
      </c>
      <c r="DT5" s="388">
        <v>0.53532455000000001</v>
      </c>
      <c r="DU5" s="388">
        <v>1.0272802381313157E-2</v>
      </c>
      <c r="DV5" s="388">
        <v>0</v>
      </c>
      <c r="DZ5" s="246"/>
    </row>
    <row r="6" spans="1:130" ht="15" customHeight="1">
      <c r="A6" s="266" t="s">
        <v>331</v>
      </c>
      <c r="B6" s="267" t="s">
        <v>482</v>
      </c>
      <c r="C6" s="263">
        <v>1155839</v>
      </c>
      <c r="D6" s="264">
        <v>6654996</v>
      </c>
      <c r="E6" s="264">
        <v>469029</v>
      </c>
      <c r="F6" s="264">
        <v>6694</v>
      </c>
      <c r="G6" s="264">
        <v>0</v>
      </c>
      <c r="H6" s="264">
        <v>0</v>
      </c>
      <c r="I6" s="264">
        <v>0</v>
      </c>
      <c r="J6" s="264">
        <v>0</v>
      </c>
      <c r="K6" s="264">
        <v>88330217</v>
      </c>
      <c r="L6" s="264">
        <v>70</v>
      </c>
      <c r="M6" s="264">
        <v>0</v>
      </c>
      <c r="N6" s="264">
        <v>130675</v>
      </c>
      <c r="O6" s="264">
        <v>1093429</v>
      </c>
      <c r="P6" s="264">
        <v>0</v>
      </c>
      <c r="Q6" s="264">
        <v>31375</v>
      </c>
      <c r="R6" s="264">
        <v>2657</v>
      </c>
      <c r="S6" s="264">
        <v>1842</v>
      </c>
      <c r="T6" s="264">
        <v>0</v>
      </c>
      <c r="U6" s="264">
        <v>0</v>
      </c>
      <c r="V6" s="264">
        <v>0</v>
      </c>
      <c r="W6" s="264">
        <v>0</v>
      </c>
      <c r="X6" s="264">
        <v>0</v>
      </c>
      <c r="Y6" s="264">
        <v>4645</v>
      </c>
      <c r="Z6" s="264">
        <v>0</v>
      </c>
      <c r="AA6" s="264">
        <v>0</v>
      </c>
      <c r="AB6" s="264">
        <v>0</v>
      </c>
      <c r="AC6" s="264">
        <v>548</v>
      </c>
      <c r="AD6" s="264">
        <v>0</v>
      </c>
      <c r="AE6" s="264">
        <v>0</v>
      </c>
      <c r="AF6" s="264">
        <v>0</v>
      </c>
      <c r="AG6" s="264">
        <v>0</v>
      </c>
      <c r="AH6" s="264">
        <v>17235</v>
      </c>
      <c r="AI6" s="264">
        <v>0</v>
      </c>
      <c r="AJ6" s="264">
        <v>0</v>
      </c>
      <c r="AK6" s="264">
        <v>3</v>
      </c>
      <c r="AL6" s="264">
        <v>0</v>
      </c>
      <c r="AM6" s="264">
        <v>0</v>
      </c>
      <c r="AN6" s="264">
        <v>0</v>
      </c>
      <c r="AO6" s="264">
        <v>0</v>
      </c>
      <c r="AP6" s="264">
        <v>0</v>
      </c>
      <c r="AQ6" s="264">
        <v>0</v>
      </c>
      <c r="AR6" s="264">
        <v>0</v>
      </c>
      <c r="AS6" s="264">
        <v>0</v>
      </c>
      <c r="AT6" s="264">
        <v>0</v>
      </c>
      <c r="AU6" s="264">
        <v>0</v>
      </c>
      <c r="AV6" s="264">
        <v>0</v>
      </c>
      <c r="AW6" s="264">
        <v>0</v>
      </c>
      <c r="AX6" s="264">
        <v>0</v>
      </c>
      <c r="AY6" s="264">
        <v>0</v>
      </c>
      <c r="AZ6" s="264">
        <v>0</v>
      </c>
      <c r="BA6" s="264">
        <v>0</v>
      </c>
      <c r="BB6" s="264">
        <v>0</v>
      </c>
      <c r="BC6" s="264">
        <v>0</v>
      </c>
      <c r="BD6" s="264">
        <v>0</v>
      </c>
      <c r="BE6" s="264">
        <v>0</v>
      </c>
      <c r="BF6" s="264">
        <v>0</v>
      </c>
      <c r="BG6" s="264">
        <v>0</v>
      </c>
      <c r="BH6" s="264">
        <v>0</v>
      </c>
      <c r="BI6" s="264">
        <v>1006</v>
      </c>
      <c r="BJ6" s="264">
        <v>0</v>
      </c>
      <c r="BK6" s="264">
        <v>0</v>
      </c>
      <c r="BL6" s="264">
        <v>0</v>
      </c>
      <c r="BM6" s="264">
        <v>0</v>
      </c>
      <c r="BN6" s="264">
        <v>0</v>
      </c>
      <c r="BO6" s="264">
        <v>0</v>
      </c>
      <c r="BP6" s="264">
        <v>0</v>
      </c>
      <c r="BQ6" s="264">
        <v>0</v>
      </c>
      <c r="BR6" s="264">
        <v>0</v>
      </c>
      <c r="BS6" s="264">
        <v>0</v>
      </c>
      <c r="BT6" s="264">
        <v>0</v>
      </c>
      <c r="BU6" s="264">
        <v>0</v>
      </c>
      <c r="BV6" s="264">
        <v>0</v>
      </c>
      <c r="BW6" s="264">
        <v>0</v>
      </c>
      <c r="BX6" s="264">
        <v>0</v>
      </c>
      <c r="BY6" s="264">
        <v>0</v>
      </c>
      <c r="BZ6" s="264">
        <v>0</v>
      </c>
      <c r="CA6" s="264">
        <v>0</v>
      </c>
      <c r="CB6" s="264">
        <v>0</v>
      </c>
      <c r="CC6" s="264">
        <v>0</v>
      </c>
      <c r="CD6" s="264">
        <v>0</v>
      </c>
      <c r="CE6" s="264">
        <v>536</v>
      </c>
      <c r="CF6" s="264">
        <v>0</v>
      </c>
      <c r="CG6" s="264">
        <v>0</v>
      </c>
      <c r="CH6" s="264">
        <v>0</v>
      </c>
      <c r="CI6" s="264">
        <v>0</v>
      </c>
      <c r="CJ6" s="264">
        <v>102</v>
      </c>
      <c r="CK6" s="264">
        <v>1140</v>
      </c>
      <c r="CL6" s="264">
        <v>125249</v>
      </c>
      <c r="CM6" s="264">
        <v>24710</v>
      </c>
      <c r="CN6" s="264">
        <v>62530</v>
      </c>
      <c r="CO6" s="264">
        <v>63854</v>
      </c>
      <c r="CP6" s="264">
        <v>0</v>
      </c>
      <c r="CQ6" s="264">
        <v>0</v>
      </c>
      <c r="CR6" s="264">
        <v>0</v>
      </c>
      <c r="CS6" s="264">
        <v>0</v>
      </c>
      <c r="CT6" s="264">
        <v>0</v>
      </c>
      <c r="CU6" s="264">
        <v>179858</v>
      </c>
      <c r="CV6" s="264">
        <v>836146</v>
      </c>
      <c r="CW6" s="264">
        <v>0</v>
      </c>
      <c r="CX6" s="264">
        <v>98</v>
      </c>
      <c r="CY6" s="264">
        <v>12716</v>
      </c>
      <c r="CZ6" s="264">
        <v>0</v>
      </c>
      <c r="DA6" s="264">
        <v>0</v>
      </c>
      <c r="DB6" s="265">
        <v>99207199</v>
      </c>
      <c r="DC6" s="263">
        <v>0</v>
      </c>
      <c r="DD6" s="264">
        <v>2645435</v>
      </c>
      <c r="DE6" s="264">
        <v>0</v>
      </c>
      <c r="DF6" s="264">
        <v>0</v>
      </c>
      <c r="DG6" s="264">
        <v>2334079</v>
      </c>
      <c r="DH6" s="264">
        <v>-425422</v>
      </c>
      <c r="DI6" s="264">
        <v>0</v>
      </c>
      <c r="DJ6" s="265">
        <v>4554092</v>
      </c>
      <c r="DK6" s="265">
        <v>103761291</v>
      </c>
      <c r="DL6" s="265">
        <v>65826039</v>
      </c>
      <c r="DM6" s="265">
        <v>70380131</v>
      </c>
      <c r="DN6" s="265">
        <v>169587330</v>
      </c>
      <c r="DO6" s="265">
        <v>-32476369</v>
      </c>
      <c r="DP6" s="264">
        <v>37903762</v>
      </c>
      <c r="DQ6" s="265">
        <v>137110961</v>
      </c>
      <c r="DS6" s="389">
        <v>0.31299117999999998</v>
      </c>
      <c r="DT6" s="389">
        <v>0.68700881999999996</v>
      </c>
      <c r="DU6" s="389">
        <v>1.0402284215760942E-3</v>
      </c>
      <c r="DV6" s="389">
        <v>0</v>
      </c>
      <c r="DZ6" s="246"/>
    </row>
    <row r="7" spans="1:130" ht="15" customHeight="1">
      <c r="A7" s="266" t="s">
        <v>332</v>
      </c>
      <c r="B7" s="267" t="s">
        <v>591</v>
      </c>
      <c r="C7" s="263">
        <v>6127514</v>
      </c>
      <c r="D7" s="264">
        <v>12441145</v>
      </c>
      <c r="E7" s="264">
        <v>0</v>
      </c>
      <c r="F7" s="264">
        <v>6880</v>
      </c>
      <c r="G7" s="264">
        <v>0</v>
      </c>
      <c r="H7" s="264">
        <v>0</v>
      </c>
      <c r="I7" s="264">
        <v>0</v>
      </c>
      <c r="J7" s="264">
        <v>0</v>
      </c>
      <c r="K7" s="264">
        <v>0</v>
      </c>
      <c r="L7" s="264">
        <v>0</v>
      </c>
      <c r="M7" s="264">
        <v>0</v>
      </c>
      <c r="N7" s="264">
        <v>0</v>
      </c>
      <c r="O7" s="264">
        <v>0</v>
      </c>
      <c r="P7" s="264">
        <v>0</v>
      </c>
      <c r="Q7" s="264">
        <v>0</v>
      </c>
      <c r="R7" s="264">
        <v>0</v>
      </c>
      <c r="S7" s="264">
        <v>0</v>
      </c>
      <c r="T7" s="264">
        <v>0</v>
      </c>
      <c r="U7" s="264">
        <v>0</v>
      </c>
      <c r="V7" s="264">
        <v>0</v>
      </c>
      <c r="W7" s="264">
        <v>0</v>
      </c>
      <c r="X7" s="264">
        <v>0</v>
      </c>
      <c r="Y7" s="264">
        <v>0</v>
      </c>
      <c r="Z7" s="264">
        <v>0</v>
      </c>
      <c r="AA7" s="264">
        <v>0</v>
      </c>
      <c r="AB7" s="264">
        <v>0</v>
      </c>
      <c r="AC7" s="264">
        <v>0</v>
      </c>
      <c r="AD7" s="264">
        <v>0</v>
      </c>
      <c r="AE7" s="264">
        <v>0</v>
      </c>
      <c r="AF7" s="264">
        <v>0</v>
      </c>
      <c r="AG7" s="264">
        <v>0</v>
      </c>
      <c r="AH7" s="264">
        <v>0</v>
      </c>
      <c r="AI7" s="264">
        <v>0</v>
      </c>
      <c r="AJ7" s="264">
        <v>0</v>
      </c>
      <c r="AK7" s="264">
        <v>0</v>
      </c>
      <c r="AL7" s="264">
        <v>0</v>
      </c>
      <c r="AM7" s="264">
        <v>0</v>
      </c>
      <c r="AN7" s="264">
        <v>0</v>
      </c>
      <c r="AO7" s="264">
        <v>0</v>
      </c>
      <c r="AP7" s="264">
        <v>0</v>
      </c>
      <c r="AQ7" s="264">
        <v>0</v>
      </c>
      <c r="AR7" s="264">
        <v>0</v>
      </c>
      <c r="AS7" s="264">
        <v>0</v>
      </c>
      <c r="AT7" s="264">
        <v>0</v>
      </c>
      <c r="AU7" s="264">
        <v>0</v>
      </c>
      <c r="AV7" s="264">
        <v>0</v>
      </c>
      <c r="AW7" s="264">
        <v>0</v>
      </c>
      <c r="AX7" s="264">
        <v>0</v>
      </c>
      <c r="AY7" s="264">
        <v>0</v>
      </c>
      <c r="AZ7" s="264">
        <v>0</v>
      </c>
      <c r="BA7" s="264">
        <v>0</v>
      </c>
      <c r="BB7" s="264">
        <v>0</v>
      </c>
      <c r="BC7" s="264">
        <v>0</v>
      </c>
      <c r="BD7" s="264">
        <v>0</v>
      </c>
      <c r="BE7" s="264">
        <v>0</v>
      </c>
      <c r="BF7" s="264">
        <v>0</v>
      </c>
      <c r="BG7" s="264">
        <v>0</v>
      </c>
      <c r="BH7" s="264">
        <v>0</v>
      </c>
      <c r="BI7" s="264">
        <v>0</v>
      </c>
      <c r="BJ7" s="264">
        <v>0</v>
      </c>
      <c r="BK7" s="264">
        <v>0</v>
      </c>
      <c r="BL7" s="264">
        <v>0</v>
      </c>
      <c r="BM7" s="264">
        <v>0</v>
      </c>
      <c r="BN7" s="264">
        <v>0</v>
      </c>
      <c r="BO7" s="264">
        <v>0</v>
      </c>
      <c r="BP7" s="264">
        <v>0</v>
      </c>
      <c r="BQ7" s="264">
        <v>0</v>
      </c>
      <c r="BR7" s="264">
        <v>0</v>
      </c>
      <c r="BS7" s="264">
        <v>0</v>
      </c>
      <c r="BT7" s="264">
        <v>0</v>
      </c>
      <c r="BU7" s="264">
        <v>0</v>
      </c>
      <c r="BV7" s="264">
        <v>0</v>
      </c>
      <c r="BW7" s="264">
        <v>0</v>
      </c>
      <c r="BX7" s="264">
        <v>0</v>
      </c>
      <c r="BY7" s="264">
        <v>0</v>
      </c>
      <c r="BZ7" s="264">
        <v>0</v>
      </c>
      <c r="CA7" s="264">
        <v>0</v>
      </c>
      <c r="CB7" s="264">
        <v>0</v>
      </c>
      <c r="CC7" s="264">
        <v>0</v>
      </c>
      <c r="CD7" s="264">
        <v>0</v>
      </c>
      <c r="CE7" s="264">
        <v>0</v>
      </c>
      <c r="CF7" s="264">
        <v>0</v>
      </c>
      <c r="CG7" s="264">
        <v>0</v>
      </c>
      <c r="CH7" s="264">
        <v>0</v>
      </c>
      <c r="CI7" s="264">
        <v>0</v>
      </c>
      <c r="CJ7" s="264">
        <v>0</v>
      </c>
      <c r="CK7" s="264">
        <v>283300</v>
      </c>
      <c r="CL7" s="264">
        <v>0</v>
      </c>
      <c r="CM7" s="264">
        <v>0</v>
      </c>
      <c r="CN7" s="264">
        <v>0</v>
      </c>
      <c r="CO7" s="264">
        <v>0</v>
      </c>
      <c r="CP7" s="264">
        <v>0</v>
      </c>
      <c r="CQ7" s="264">
        <v>0</v>
      </c>
      <c r="CR7" s="264">
        <v>0</v>
      </c>
      <c r="CS7" s="264">
        <v>0</v>
      </c>
      <c r="CT7" s="264">
        <v>0</v>
      </c>
      <c r="CU7" s="264">
        <v>0</v>
      </c>
      <c r="CV7" s="264">
        <v>0</v>
      </c>
      <c r="CW7" s="264">
        <v>0</v>
      </c>
      <c r="CX7" s="264">
        <v>64228</v>
      </c>
      <c r="CY7" s="264">
        <v>0</v>
      </c>
      <c r="CZ7" s="264">
        <v>0</v>
      </c>
      <c r="DA7" s="264">
        <v>0</v>
      </c>
      <c r="DB7" s="265">
        <v>18923067</v>
      </c>
      <c r="DC7" s="263">
        <v>0</v>
      </c>
      <c r="DD7" s="264">
        <v>585833</v>
      </c>
      <c r="DE7" s="264">
        <v>0</v>
      </c>
      <c r="DF7" s="264">
        <v>0</v>
      </c>
      <c r="DG7" s="264">
        <v>0</v>
      </c>
      <c r="DH7" s="264">
        <v>0</v>
      </c>
      <c r="DI7" s="264">
        <v>0</v>
      </c>
      <c r="DJ7" s="265">
        <v>585833</v>
      </c>
      <c r="DK7" s="265">
        <v>19508900</v>
      </c>
      <c r="DL7" s="265">
        <v>0</v>
      </c>
      <c r="DM7" s="265">
        <v>585833</v>
      </c>
      <c r="DN7" s="265">
        <v>19508900</v>
      </c>
      <c r="DO7" s="265">
        <v>0</v>
      </c>
      <c r="DP7" s="264">
        <v>585833</v>
      </c>
      <c r="DQ7" s="265">
        <v>19508900</v>
      </c>
      <c r="DS7" s="389">
        <v>0</v>
      </c>
      <c r="DT7" s="389">
        <v>1</v>
      </c>
      <c r="DU7" s="389">
        <v>2.3035914203039875E-4</v>
      </c>
      <c r="DV7" s="389">
        <v>0</v>
      </c>
      <c r="DZ7" s="246"/>
    </row>
    <row r="8" spans="1:130" ht="15" customHeight="1">
      <c r="A8" s="266" t="s">
        <v>333</v>
      </c>
      <c r="B8" s="267" t="s">
        <v>592</v>
      </c>
      <c r="C8" s="263">
        <v>18061</v>
      </c>
      <c r="D8" s="264">
        <v>0</v>
      </c>
      <c r="E8" s="264">
        <v>0</v>
      </c>
      <c r="F8" s="264">
        <v>6032347</v>
      </c>
      <c r="G8" s="264">
        <v>2276</v>
      </c>
      <c r="H8" s="264">
        <v>0</v>
      </c>
      <c r="I8" s="264">
        <v>0</v>
      </c>
      <c r="J8" s="264">
        <v>353</v>
      </c>
      <c r="K8" s="264">
        <v>19</v>
      </c>
      <c r="L8" s="264">
        <v>2604</v>
      </c>
      <c r="M8" s="264">
        <v>0</v>
      </c>
      <c r="N8" s="264">
        <v>5196</v>
      </c>
      <c r="O8" s="264">
        <v>115020</v>
      </c>
      <c r="P8" s="264">
        <v>0</v>
      </c>
      <c r="Q8" s="264">
        <v>4915</v>
      </c>
      <c r="R8" s="264">
        <v>12</v>
      </c>
      <c r="S8" s="264">
        <v>0</v>
      </c>
      <c r="T8" s="264">
        <v>11387111</v>
      </c>
      <c r="U8" s="264">
        <v>84</v>
      </c>
      <c r="V8" s="264">
        <v>13557</v>
      </c>
      <c r="W8" s="264">
        <v>96</v>
      </c>
      <c r="X8" s="264">
        <v>0</v>
      </c>
      <c r="Y8" s="264">
        <v>0</v>
      </c>
      <c r="Z8" s="264">
        <v>74</v>
      </c>
      <c r="AA8" s="264">
        <v>0</v>
      </c>
      <c r="AB8" s="264">
        <v>0</v>
      </c>
      <c r="AC8" s="264">
        <v>0</v>
      </c>
      <c r="AD8" s="264">
        <v>1299</v>
      </c>
      <c r="AE8" s="264">
        <v>0</v>
      </c>
      <c r="AF8" s="264">
        <v>0</v>
      </c>
      <c r="AG8" s="264">
        <v>0</v>
      </c>
      <c r="AH8" s="264">
        <v>3927</v>
      </c>
      <c r="AI8" s="264">
        <v>0</v>
      </c>
      <c r="AJ8" s="264">
        <v>0</v>
      </c>
      <c r="AK8" s="264">
        <v>2</v>
      </c>
      <c r="AL8" s="264">
        <v>0</v>
      </c>
      <c r="AM8" s="264">
        <v>0</v>
      </c>
      <c r="AN8" s="264">
        <v>0</v>
      </c>
      <c r="AO8" s="264">
        <v>29</v>
      </c>
      <c r="AP8" s="264">
        <v>0</v>
      </c>
      <c r="AQ8" s="264">
        <v>0</v>
      </c>
      <c r="AR8" s="264">
        <v>0</v>
      </c>
      <c r="AS8" s="264">
        <v>0</v>
      </c>
      <c r="AT8" s="264">
        <v>0</v>
      </c>
      <c r="AU8" s="264">
        <v>0</v>
      </c>
      <c r="AV8" s="264">
        <v>0</v>
      </c>
      <c r="AW8" s="264">
        <v>0</v>
      </c>
      <c r="AX8" s="264">
        <v>0</v>
      </c>
      <c r="AY8" s="264">
        <v>0</v>
      </c>
      <c r="AZ8" s="264">
        <v>0</v>
      </c>
      <c r="BA8" s="264">
        <v>0</v>
      </c>
      <c r="BB8" s="264">
        <v>0</v>
      </c>
      <c r="BC8" s="264">
        <v>0</v>
      </c>
      <c r="BD8" s="264">
        <v>0</v>
      </c>
      <c r="BE8" s="264">
        <v>0</v>
      </c>
      <c r="BF8" s="264">
        <v>0</v>
      </c>
      <c r="BG8" s="264">
        <v>711</v>
      </c>
      <c r="BH8" s="264">
        <v>0</v>
      </c>
      <c r="BI8" s="264">
        <v>4798</v>
      </c>
      <c r="BJ8" s="264">
        <v>0</v>
      </c>
      <c r="BK8" s="264">
        <v>3079</v>
      </c>
      <c r="BL8" s="264">
        <v>3015</v>
      </c>
      <c r="BM8" s="264">
        <v>41291</v>
      </c>
      <c r="BN8" s="264">
        <v>0</v>
      </c>
      <c r="BO8" s="264">
        <v>0</v>
      </c>
      <c r="BP8" s="264">
        <v>0</v>
      </c>
      <c r="BQ8" s="264">
        <v>0</v>
      </c>
      <c r="BR8" s="264">
        <v>0</v>
      </c>
      <c r="BS8" s="264">
        <v>0</v>
      </c>
      <c r="BT8" s="264">
        <v>0</v>
      </c>
      <c r="BU8" s="264">
        <v>0</v>
      </c>
      <c r="BV8" s="264">
        <v>0</v>
      </c>
      <c r="BW8" s="264">
        <v>0</v>
      </c>
      <c r="BX8" s="264">
        <v>0</v>
      </c>
      <c r="BY8" s="264">
        <v>0</v>
      </c>
      <c r="BZ8" s="264">
        <v>0</v>
      </c>
      <c r="CA8" s="264">
        <v>0</v>
      </c>
      <c r="CB8" s="264">
        <v>0</v>
      </c>
      <c r="CC8" s="264">
        <v>0</v>
      </c>
      <c r="CD8" s="264">
        <v>0</v>
      </c>
      <c r="CE8" s="264">
        <v>0</v>
      </c>
      <c r="CF8" s="264">
        <v>0</v>
      </c>
      <c r="CG8" s="264">
        <v>0</v>
      </c>
      <c r="CH8" s="264">
        <v>0</v>
      </c>
      <c r="CI8" s="264">
        <v>0</v>
      </c>
      <c r="CJ8" s="264">
        <v>171</v>
      </c>
      <c r="CK8" s="264">
        <v>0</v>
      </c>
      <c r="CL8" s="264">
        <v>0</v>
      </c>
      <c r="CM8" s="264">
        <v>2045</v>
      </c>
      <c r="CN8" s="264">
        <v>17309</v>
      </c>
      <c r="CO8" s="264">
        <v>17805</v>
      </c>
      <c r="CP8" s="264">
        <v>0</v>
      </c>
      <c r="CQ8" s="264">
        <v>0</v>
      </c>
      <c r="CR8" s="264">
        <v>0</v>
      </c>
      <c r="CS8" s="264">
        <v>0</v>
      </c>
      <c r="CT8" s="264">
        <v>0</v>
      </c>
      <c r="CU8" s="264">
        <v>108457</v>
      </c>
      <c r="CV8" s="264">
        <v>301457</v>
      </c>
      <c r="CW8" s="264">
        <v>0</v>
      </c>
      <c r="CX8" s="264">
        <v>0</v>
      </c>
      <c r="CY8" s="264">
        <v>7914</v>
      </c>
      <c r="CZ8" s="264">
        <v>0</v>
      </c>
      <c r="DA8" s="264">
        <v>0</v>
      </c>
      <c r="DB8" s="265">
        <v>18095034</v>
      </c>
      <c r="DC8" s="263">
        <v>27420</v>
      </c>
      <c r="DD8" s="264">
        <v>2128370</v>
      </c>
      <c r="DE8" s="264">
        <v>0</v>
      </c>
      <c r="DF8" s="264">
        <v>0</v>
      </c>
      <c r="DG8" s="264">
        <v>0</v>
      </c>
      <c r="DH8" s="264">
        <v>14697945</v>
      </c>
      <c r="DI8" s="264">
        <v>0</v>
      </c>
      <c r="DJ8" s="265">
        <v>16853735</v>
      </c>
      <c r="DK8" s="265">
        <v>34948769</v>
      </c>
      <c r="DL8" s="265">
        <v>6971229</v>
      </c>
      <c r="DM8" s="265">
        <v>23824964</v>
      </c>
      <c r="DN8" s="265">
        <v>41919998</v>
      </c>
      <c r="DO8" s="265">
        <v>-5404639</v>
      </c>
      <c r="DP8" s="264">
        <v>18420325</v>
      </c>
      <c r="DQ8" s="265">
        <v>36515359</v>
      </c>
      <c r="DS8" s="389">
        <v>0.15464462000000001</v>
      </c>
      <c r="DT8" s="389">
        <v>0.84535537999999999</v>
      </c>
      <c r="DU8" s="389">
        <v>8.3690998479641775E-4</v>
      </c>
      <c r="DV8" s="389">
        <v>0</v>
      </c>
    </row>
    <row r="9" spans="1:130" ht="15" customHeight="1">
      <c r="A9" s="266" t="s">
        <v>334</v>
      </c>
      <c r="B9" s="267" t="s">
        <v>593</v>
      </c>
      <c r="C9" s="263">
        <v>0</v>
      </c>
      <c r="D9" s="264">
        <v>0</v>
      </c>
      <c r="E9" s="264">
        <v>0</v>
      </c>
      <c r="F9" s="264">
        <v>0</v>
      </c>
      <c r="G9" s="264">
        <v>651013</v>
      </c>
      <c r="H9" s="264">
        <v>0</v>
      </c>
      <c r="I9" s="264">
        <v>0</v>
      </c>
      <c r="J9" s="264">
        <v>0</v>
      </c>
      <c r="K9" s="264">
        <v>0</v>
      </c>
      <c r="L9" s="264">
        <v>17253730</v>
      </c>
      <c r="M9" s="264">
        <v>0</v>
      </c>
      <c r="N9" s="264">
        <v>6247</v>
      </c>
      <c r="O9" s="264">
        <v>134245</v>
      </c>
      <c r="P9" s="264">
        <v>0</v>
      </c>
      <c r="Q9" s="264">
        <v>5743</v>
      </c>
      <c r="R9" s="264">
        <v>2</v>
      </c>
      <c r="S9" s="264">
        <v>0</v>
      </c>
      <c r="T9" s="264">
        <v>0</v>
      </c>
      <c r="U9" s="264">
        <v>0</v>
      </c>
      <c r="V9" s="264">
        <v>0</v>
      </c>
      <c r="W9" s="264">
        <v>0</v>
      </c>
      <c r="X9" s="264">
        <v>0</v>
      </c>
      <c r="Y9" s="264">
        <v>311</v>
      </c>
      <c r="Z9" s="264">
        <v>0</v>
      </c>
      <c r="AA9" s="264">
        <v>0</v>
      </c>
      <c r="AB9" s="264">
        <v>0</v>
      </c>
      <c r="AC9" s="264">
        <v>4464</v>
      </c>
      <c r="AD9" s="264">
        <v>0</v>
      </c>
      <c r="AE9" s="264">
        <v>0</v>
      </c>
      <c r="AF9" s="264">
        <v>0</v>
      </c>
      <c r="AG9" s="264">
        <v>0</v>
      </c>
      <c r="AH9" s="264">
        <v>0</v>
      </c>
      <c r="AI9" s="264">
        <v>0</v>
      </c>
      <c r="AJ9" s="264">
        <v>0</v>
      </c>
      <c r="AK9" s="264">
        <v>0</v>
      </c>
      <c r="AL9" s="264">
        <v>0</v>
      </c>
      <c r="AM9" s="264">
        <v>0</v>
      </c>
      <c r="AN9" s="264">
        <v>0</v>
      </c>
      <c r="AO9" s="264">
        <v>0</v>
      </c>
      <c r="AP9" s="264">
        <v>0</v>
      </c>
      <c r="AQ9" s="264">
        <v>0</v>
      </c>
      <c r="AR9" s="264">
        <v>0</v>
      </c>
      <c r="AS9" s="264">
        <v>0</v>
      </c>
      <c r="AT9" s="264">
        <v>0</v>
      </c>
      <c r="AU9" s="264">
        <v>0</v>
      </c>
      <c r="AV9" s="264">
        <v>0</v>
      </c>
      <c r="AW9" s="264">
        <v>0</v>
      </c>
      <c r="AX9" s="264">
        <v>0</v>
      </c>
      <c r="AY9" s="264">
        <v>0</v>
      </c>
      <c r="AZ9" s="264">
        <v>0</v>
      </c>
      <c r="BA9" s="264">
        <v>0</v>
      </c>
      <c r="BB9" s="264">
        <v>0</v>
      </c>
      <c r="BC9" s="264">
        <v>0</v>
      </c>
      <c r="BD9" s="264">
        <v>0</v>
      </c>
      <c r="BE9" s="264">
        <v>0</v>
      </c>
      <c r="BF9" s="264">
        <v>0</v>
      </c>
      <c r="BG9" s="264">
        <v>0</v>
      </c>
      <c r="BH9" s="264">
        <v>0</v>
      </c>
      <c r="BI9" s="264">
        <v>78677</v>
      </c>
      <c r="BJ9" s="264">
        <v>0</v>
      </c>
      <c r="BK9" s="264">
        <v>0</v>
      </c>
      <c r="BL9" s="264">
        <v>0</v>
      </c>
      <c r="BM9" s="264">
        <v>0</v>
      </c>
      <c r="BN9" s="264">
        <v>0</v>
      </c>
      <c r="BO9" s="264">
        <v>0</v>
      </c>
      <c r="BP9" s="264">
        <v>0</v>
      </c>
      <c r="BQ9" s="264">
        <v>0</v>
      </c>
      <c r="BR9" s="264">
        <v>0</v>
      </c>
      <c r="BS9" s="264">
        <v>0</v>
      </c>
      <c r="BT9" s="264">
        <v>0</v>
      </c>
      <c r="BU9" s="264">
        <v>0</v>
      </c>
      <c r="BV9" s="264">
        <v>0</v>
      </c>
      <c r="BW9" s="264">
        <v>0</v>
      </c>
      <c r="BX9" s="264">
        <v>0</v>
      </c>
      <c r="BY9" s="264">
        <v>0</v>
      </c>
      <c r="BZ9" s="264">
        <v>0</v>
      </c>
      <c r="CA9" s="264">
        <v>0</v>
      </c>
      <c r="CB9" s="264">
        <v>0</v>
      </c>
      <c r="CC9" s="264">
        <v>0</v>
      </c>
      <c r="CD9" s="264">
        <v>0</v>
      </c>
      <c r="CE9" s="264">
        <v>466</v>
      </c>
      <c r="CF9" s="264">
        <v>0</v>
      </c>
      <c r="CG9" s="264">
        <v>0</v>
      </c>
      <c r="CH9" s="264">
        <v>0</v>
      </c>
      <c r="CI9" s="264">
        <v>0</v>
      </c>
      <c r="CJ9" s="264">
        <v>257</v>
      </c>
      <c r="CK9" s="264">
        <v>0</v>
      </c>
      <c r="CL9" s="264">
        <v>0</v>
      </c>
      <c r="CM9" s="264">
        <v>44669</v>
      </c>
      <c r="CN9" s="264">
        <v>115110</v>
      </c>
      <c r="CO9" s="264">
        <v>120051</v>
      </c>
      <c r="CP9" s="264">
        <v>0</v>
      </c>
      <c r="CQ9" s="264">
        <v>0</v>
      </c>
      <c r="CR9" s="264">
        <v>0</v>
      </c>
      <c r="CS9" s="264">
        <v>0</v>
      </c>
      <c r="CT9" s="264">
        <v>0</v>
      </c>
      <c r="CU9" s="264">
        <v>372968</v>
      </c>
      <c r="CV9" s="264">
        <v>1422964</v>
      </c>
      <c r="CW9" s="264">
        <v>0</v>
      </c>
      <c r="CX9" s="264">
        <v>1102</v>
      </c>
      <c r="CY9" s="264">
        <v>26403</v>
      </c>
      <c r="CZ9" s="264">
        <v>0</v>
      </c>
      <c r="DA9" s="264">
        <v>0</v>
      </c>
      <c r="DB9" s="265">
        <v>20238422</v>
      </c>
      <c r="DC9" s="263">
        <v>117632</v>
      </c>
      <c r="DD9" s="264">
        <v>2398199</v>
      </c>
      <c r="DE9" s="264">
        <v>0</v>
      </c>
      <c r="DF9" s="264">
        <v>0</v>
      </c>
      <c r="DG9" s="264">
        <v>0</v>
      </c>
      <c r="DH9" s="264">
        <v>114418</v>
      </c>
      <c r="DI9" s="264">
        <v>0</v>
      </c>
      <c r="DJ9" s="265">
        <v>2630249</v>
      </c>
      <c r="DK9" s="265">
        <v>22868671</v>
      </c>
      <c r="DL9" s="265">
        <v>19231190</v>
      </c>
      <c r="DM9" s="265">
        <v>21861439</v>
      </c>
      <c r="DN9" s="265">
        <v>42099861</v>
      </c>
      <c r="DO9" s="265">
        <v>-9615478</v>
      </c>
      <c r="DP9" s="264">
        <v>12245961</v>
      </c>
      <c r="DQ9" s="265">
        <v>32484383</v>
      </c>
      <c r="DS9" s="389">
        <v>0.42046509999999998</v>
      </c>
      <c r="DT9" s="389">
        <v>0.57953490000000007</v>
      </c>
      <c r="DU9" s="389">
        <v>9.4301117222512262E-4</v>
      </c>
      <c r="DV9" s="389">
        <v>0</v>
      </c>
      <c r="DZ9" s="246"/>
    </row>
    <row r="10" spans="1:130" ht="15" customHeight="1">
      <c r="A10" s="266" t="s">
        <v>335</v>
      </c>
      <c r="B10" s="267" t="s">
        <v>594</v>
      </c>
      <c r="C10" s="263">
        <v>0</v>
      </c>
      <c r="D10" s="264">
        <v>0</v>
      </c>
      <c r="E10" s="264">
        <v>0</v>
      </c>
      <c r="F10" s="264">
        <v>0</v>
      </c>
      <c r="G10" s="264">
        <v>0</v>
      </c>
      <c r="H10" s="264">
        <v>0</v>
      </c>
      <c r="I10" s="264">
        <v>0</v>
      </c>
      <c r="J10" s="264">
        <v>0</v>
      </c>
      <c r="K10" s="264">
        <v>0</v>
      </c>
      <c r="L10" s="264">
        <v>0</v>
      </c>
      <c r="M10" s="264">
        <v>0</v>
      </c>
      <c r="N10" s="264">
        <v>0</v>
      </c>
      <c r="O10" s="264">
        <v>0</v>
      </c>
      <c r="P10" s="264">
        <v>0</v>
      </c>
      <c r="Q10" s="264">
        <v>0</v>
      </c>
      <c r="R10" s="264">
        <v>0</v>
      </c>
      <c r="S10" s="264">
        <v>0</v>
      </c>
      <c r="T10" s="264">
        <v>0</v>
      </c>
      <c r="U10" s="264">
        <v>0</v>
      </c>
      <c r="V10" s="264">
        <v>0</v>
      </c>
      <c r="W10" s="264">
        <v>0</v>
      </c>
      <c r="X10" s="264">
        <v>0</v>
      </c>
      <c r="Y10" s="264">
        <v>2634</v>
      </c>
      <c r="Z10" s="264">
        <v>4420</v>
      </c>
      <c r="AA10" s="264">
        <v>0</v>
      </c>
      <c r="AB10" s="264">
        <v>0</v>
      </c>
      <c r="AC10" s="264">
        <v>0</v>
      </c>
      <c r="AD10" s="264">
        <v>0</v>
      </c>
      <c r="AE10" s="264">
        <v>0</v>
      </c>
      <c r="AF10" s="264">
        <v>0</v>
      </c>
      <c r="AG10" s="264">
        <v>0</v>
      </c>
      <c r="AH10" s="264">
        <v>0</v>
      </c>
      <c r="AI10" s="264">
        <v>25</v>
      </c>
      <c r="AJ10" s="264">
        <v>4069</v>
      </c>
      <c r="AK10" s="264">
        <v>4635</v>
      </c>
      <c r="AL10" s="264">
        <v>0</v>
      </c>
      <c r="AM10" s="264">
        <v>0</v>
      </c>
      <c r="AN10" s="264">
        <v>0</v>
      </c>
      <c r="AO10" s="264">
        <v>0</v>
      </c>
      <c r="AP10" s="264">
        <v>558819</v>
      </c>
      <c r="AQ10" s="264">
        <v>0</v>
      </c>
      <c r="AR10" s="264">
        <v>0</v>
      </c>
      <c r="AS10" s="264">
        <v>0</v>
      </c>
      <c r="AT10" s="264">
        <v>0</v>
      </c>
      <c r="AU10" s="264">
        <v>0</v>
      </c>
      <c r="AV10" s="264">
        <v>0</v>
      </c>
      <c r="AW10" s="264">
        <v>0</v>
      </c>
      <c r="AX10" s="264">
        <v>0</v>
      </c>
      <c r="AY10" s="264">
        <v>0</v>
      </c>
      <c r="AZ10" s="264">
        <v>0</v>
      </c>
      <c r="BA10" s="264">
        <v>0</v>
      </c>
      <c r="BB10" s="264">
        <v>0</v>
      </c>
      <c r="BC10" s="264">
        <v>0</v>
      </c>
      <c r="BD10" s="264">
        <v>0</v>
      </c>
      <c r="BE10" s="264">
        <v>0</v>
      </c>
      <c r="BF10" s="264">
        <v>0</v>
      </c>
      <c r="BG10" s="264">
        <v>0</v>
      </c>
      <c r="BH10" s="264">
        <v>0</v>
      </c>
      <c r="BI10" s="264">
        <v>0</v>
      </c>
      <c r="BJ10" s="264">
        <v>0</v>
      </c>
      <c r="BK10" s="264">
        <v>0</v>
      </c>
      <c r="BL10" s="264">
        <v>0</v>
      </c>
      <c r="BM10" s="264">
        <v>0</v>
      </c>
      <c r="BN10" s="264">
        <v>0</v>
      </c>
      <c r="BO10" s="264">
        <v>0</v>
      </c>
      <c r="BP10" s="264">
        <v>0</v>
      </c>
      <c r="BQ10" s="264">
        <v>0</v>
      </c>
      <c r="BR10" s="264">
        <v>0</v>
      </c>
      <c r="BS10" s="264">
        <v>0</v>
      </c>
      <c r="BT10" s="264">
        <v>0</v>
      </c>
      <c r="BU10" s="264">
        <v>0</v>
      </c>
      <c r="BV10" s="264">
        <v>0</v>
      </c>
      <c r="BW10" s="264">
        <v>0</v>
      </c>
      <c r="BX10" s="264">
        <v>0</v>
      </c>
      <c r="BY10" s="264">
        <v>0</v>
      </c>
      <c r="BZ10" s="264">
        <v>0</v>
      </c>
      <c r="CA10" s="264">
        <v>0</v>
      </c>
      <c r="CB10" s="264">
        <v>0</v>
      </c>
      <c r="CC10" s="264">
        <v>0</v>
      </c>
      <c r="CD10" s="264">
        <v>0</v>
      </c>
      <c r="CE10" s="264">
        <v>0</v>
      </c>
      <c r="CF10" s="264">
        <v>0</v>
      </c>
      <c r="CG10" s="264">
        <v>0</v>
      </c>
      <c r="CH10" s="264">
        <v>0</v>
      </c>
      <c r="CI10" s="264">
        <v>0</v>
      </c>
      <c r="CJ10" s="264">
        <v>0</v>
      </c>
      <c r="CK10" s="264">
        <v>0</v>
      </c>
      <c r="CL10" s="264">
        <v>0</v>
      </c>
      <c r="CM10" s="264">
        <v>0</v>
      </c>
      <c r="CN10" s="264">
        <v>0</v>
      </c>
      <c r="CO10" s="264">
        <v>0</v>
      </c>
      <c r="CP10" s="264">
        <v>0</v>
      </c>
      <c r="CQ10" s="264">
        <v>0</v>
      </c>
      <c r="CR10" s="264">
        <v>0</v>
      </c>
      <c r="CS10" s="264">
        <v>0</v>
      </c>
      <c r="CT10" s="264">
        <v>0</v>
      </c>
      <c r="CU10" s="264">
        <v>0</v>
      </c>
      <c r="CV10" s="264">
        <v>0</v>
      </c>
      <c r="CW10" s="264">
        <v>0</v>
      </c>
      <c r="CX10" s="264">
        <v>0</v>
      </c>
      <c r="CY10" s="264">
        <v>0</v>
      </c>
      <c r="CZ10" s="264">
        <v>0</v>
      </c>
      <c r="DA10" s="264">
        <v>0</v>
      </c>
      <c r="DB10" s="265">
        <v>574602</v>
      </c>
      <c r="DC10" s="263">
        <v>0</v>
      </c>
      <c r="DD10" s="264">
        <v>0</v>
      </c>
      <c r="DE10" s="264">
        <v>0</v>
      </c>
      <c r="DF10" s="264">
        <v>0</v>
      </c>
      <c r="DG10" s="264">
        <v>0</v>
      </c>
      <c r="DH10" s="264">
        <v>0</v>
      </c>
      <c r="DI10" s="264">
        <v>0</v>
      </c>
      <c r="DJ10" s="265">
        <v>0</v>
      </c>
      <c r="DK10" s="265">
        <v>574602</v>
      </c>
      <c r="DL10" s="265">
        <v>0</v>
      </c>
      <c r="DM10" s="265">
        <v>0</v>
      </c>
      <c r="DN10" s="265">
        <v>574602</v>
      </c>
      <c r="DO10" s="265">
        <v>-574602</v>
      </c>
      <c r="DP10" s="264">
        <v>-574602</v>
      </c>
      <c r="DQ10" s="265">
        <v>0</v>
      </c>
      <c r="DS10" s="389">
        <v>1</v>
      </c>
      <c r="DT10" s="389">
        <v>0</v>
      </c>
      <c r="DU10" s="389">
        <v>0</v>
      </c>
      <c r="DV10" s="389">
        <v>0</v>
      </c>
    </row>
    <row r="11" spans="1:130" ht="15" customHeight="1">
      <c r="A11" s="266" t="s">
        <v>336</v>
      </c>
      <c r="B11" s="267" t="s">
        <v>595</v>
      </c>
      <c r="C11" s="263">
        <v>0</v>
      </c>
      <c r="D11" s="264">
        <v>0</v>
      </c>
      <c r="E11" s="264">
        <v>0</v>
      </c>
      <c r="F11" s="264">
        <v>0</v>
      </c>
      <c r="G11" s="264">
        <v>0</v>
      </c>
      <c r="H11" s="264">
        <v>0</v>
      </c>
      <c r="I11" s="264">
        <v>0</v>
      </c>
      <c r="J11" s="264">
        <v>0</v>
      </c>
      <c r="K11" s="264">
        <v>490</v>
      </c>
      <c r="L11" s="264">
        <v>0</v>
      </c>
      <c r="M11" s="264">
        <v>0</v>
      </c>
      <c r="N11" s="264">
        <v>12984</v>
      </c>
      <c r="O11" s="264">
        <v>2355</v>
      </c>
      <c r="P11" s="264">
        <v>0</v>
      </c>
      <c r="Q11" s="264">
        <v>0</v>
      </c>
      <c r="R11" s="264">
        <v>14</v>
      </c>
      <c r="S11" s="264">
        <v>0</v>
      </c>
      <c r="T11" s="264">
        <v>283</v>
      </c>
      <c r="U11" s="264">
        <v>0</v>
      </c>
      <c r="V11" s="264">
        <v>376513</v>
      </c>
      <c r="W11" s="264">
        <v>12399</v>
      </c>
      <c r="X11" s="264">
        <v>0</v>
      </c>
      <c r="Y11" s="264">
        <v>593636</v>
      </c>
      <c r="Z11" s="264">
        <v>864</v>
      </c>
      <c r="AA11" s="264">
        <v>172</v>
      </c>
      <c r="AB11" s="264">
        <v>427</v>
      </c>
      <c r="AC11" s="264">
        <v>1358</v>
      </c>
      <c r="AD11" s="264">
        <v>507</v>
      </c>
      <c r="AE11" s="264">
        <v>24693</v>
      </c>
      <c r="AF11" s="264">
        <v>85</v>
      </c>
      <c r="AG11" s="264">
        <v>1679</v>
      </c>
      <c r="AH11" s="264">
        <v>0</v>
      </c>
      <c r="AI11" s="264">
        <v>1012</v>
      </c>
      <c r="AJ11" s="264">
        <v>2771182</v>
      </c>
      <c r="AK11" s="264">
        <v>60793</v>
      </c>
      <c r="AL11" s="264">
        <v>0</v>
      </c>
      <c r="AM11" s="264">
        <v>0</v>
      </c>
      <c r="AN11" s="264">
        <v>252825</v>
      </c>
      <c r="AO11" s="264">
        <v>3050</v>
      </c>
      <c r="AP11" s="264">
        <v>464</v>
      </c>
      <c r="AQ11" s="264">
        <v>0</v>
      </c>
      <c r="AR11" s="264">
        <v>1854</v>
      </c>
      <c r="AS11" s="264">
        <v>2413</v>
      </c>
      <c r="AT11" s="264">
        <v>14037</v>
      </c>
      <c r="AU11" s="264">
        <v>10988</v>
      </c>
      <c r="AV11" s="264">
        <v>4148</v>
      </c>
      <c r="AW11" s="264">
        <v>0</v>
      </c>
      <c r="AX11" s="264">
        <v>0</v>
      </c>
      <c r="AY11" s="264">
        <v>18607</v>
      </c>
      <c r="AZ11" s="264">
        <v>1670</v>
      </c>
      <c r="BA11" s="264">
        <v>0</v>
      </c>
      <c r="BB11" s="264">
        <v>0</v>
      </c>
      <c r="BC11" s="264">
        <v>1300</v>
      </c>
      <c r="BD11" s="264">
        <v>0</v>
      </c>
      <c r="BE11" s="264">
        <v>492</v>
      </c>
      <c r="BF11" s="264">
        <v>39303</v>
      </c>
      <c r="BG11" s="264">
        <v>0</v>
      </c>
      <c r="BH11" s="264">
        <v>0</v>
      </c>
      <c r="BI11" s="264">
        <v>0</v>
      </c>
      <c r="BJ11" s="264">
        <v>714</v>
      </c>
      <c r="BK11" s="264">
        <v>0</v>
      </c>
      <c r="BL11" s="264">
        <v>0</v>
      </c>
      <c r="BM11" s="264">
        <v>0</v>
      </c>
      <c r="BN11" s="264">
        <v>2719693</v>
      </c>
      <c r="BO11" s="264">
        <v>4102430</v>
      </c>
      <c r="BP11" s="264">
        <v>0</v>
      </c>
      <c r="BQ11" s="264">
        <v>0</v>
      </c>
      <c r="BR11" s="264">
        <v>0</v>
      </c>
      <c r="BS11" s="264">
        <v>0</v>
      </c>
      <c r="BT11" s="264">
        <v>0</v>
      </c>
      <c r="BU11" s="264">
        <v>0</v>
      </c>
      <c r="BV11" s="264">
        <v>0</v>
      </c>
      <c r="BW11" s="264">
        <v>0</v>
      </c>
      <c r="BX11" s="264">
        <v>80</v>
      </c>
      <c r="BY11" s="264">
        <v>0</v>
      </c>
      <c r="BZ11" s="264">
        <v>0</v>
      </c>
      <c r="CA11" s="264">
        <v>0</v>
      </c>
      <c r="CB11" s="264">
        <v>0</v>
      </c>
      <c r="CC11" s="264">
        <v>1005</v>
      </c>
      <c r="CD11" s="264">
        <v>0</v>
      </c>
      <c r="CE11" s="264">
        <v>0</v>
      </c>
      <c r="CF11" s="264">
        <v>0</v>
      </c>
      <c r="CG11" s="264">
        <v>0</v>
      </c>
      <c r="CH11" s="264">
        <v>0</v>
      </c>
      <c r="CI11" s="264">
        <v>0</v>
      </c>
      <c r="CJ11" s="264">
        <v>0</v>
      </c>
      <c r="CK11" s="264">
        <v>0</v>
      </c>
      <c r="CL11" s="264">
        <v>12837</v>
      </c>
      <c r="CM11" s="264">
        <v>0</v>
      </c>
      <c r="CN11" s="264">
        <v>0</v>
      </c>
      <c r="CO11" s="264">
        <v>0</v>
      </c>
      <c r="CP11" s="264">
        <v>0</v>
      </c>
      <c r="CQ11" s="264">
        <v>0</v>
      </c>
      <c r="CR11" s="264">
        <v>0</v>
      </c>
      <c r="CS11" s="264">
        <v>162</v>
      </c>
      <c r="CT11" s="264">
        <v>0</v>
      </c>
      <c r="CU11" s="264">
        <v>0</v>
      </c>
      <c r="CV11" s="264">
        <v>0</v>
      </c>
      <c r="CW11" s="264">
        <v>0</v>
      </c>
      <c r="CX11" s="264">
        <v>0</v>
      </c>
      <c r="CY11" s="264">
        <v>0</v>
      </c>
      <c r="CZ11" s="264">
        <v>0</v>
      </c>
      <c r="DA11" s="264">
        <v>0</v>
      </c>
      <c r="DB11" s="265">
        <v>11049518</v>
      </c>
      <c r="DC11" s="263">
        <v>0</v>
      </c>
      <c r="DD11" s="264">
        <v>171</v>
      </c>
      <c r="DE11" s="264">
        <v>0</v>
      </c>
      <c r="DF11" s="264">
        <v>0</v>
      </c>
      <c r="DG11" s="264">
        <v>0</v>
      </c>
      <c r="DH11" s="264">
        <v>0</v>
      </c>
      <c r="DI11" s="264">
        <v>0</v>
      </c>
      <c r="DJ11" s="265">
        <v>171</v>
      </c>
      <c r="DK11" s="265">
        <v>11049689</v>
      </c>
      <c r="DL11" s="265">
        <v>0</v>
      </c>
      <c r="DM11" s="265">
        <v>171</v>
      </c>
      <c r="DN11" s="265">
        <v>11049689</v>
      </c>
      <c r="DO11" s="265">
        <v>-11049689</v>
      </c>
      <c r="DP11" s="264">
        <v>-11049518</v>
      </c>
      <c r="DQ11" s="265">
        <v>0</v>
      </c>
      <c r="DS11" s="389">
        <v>1</v>
      </c>
      <c r="DT11" s="389">
        <v>0</v>
      </c>
      <c r="DU11" s="389">
        <v>6.7240004040738896E-8</v>
      </c>
      <c r="DV11" s="389">
        <v>0</v>
      </c>
    </row>
    <row r="12" spans="1:130" ht="15" customHeight="1">
      <c r="A12" s="266" t="s">
        <v>337</v>
      </c>
      <c r="B12" s="267" t="s">
        <v>596</v>
      </c>
      <c r="C12" s="263">
        <v>0</v>
      </c>
      <c r="D12" s="264">
        <v>0</v>
      </c>
      <c r="E12" s="264">
        <v>0</v>
      </c>
      <c r="F12" s="264">
        <v>78911</v>
      </c>
      <c r="G12" s="264">
        <v>0</v>
      </c>
      <c r="H12" s="264">
        <v>0</v>
      </c>
      <c r="I12" s="264">
        <v>0</v>
      </c>
      <c r="J12" s="264">
        <v>34819</v>
      </c>
      <c r="K12" s="264">
        <v>0</v>
      </c>
      <c r="L12" s="264">
        <v>0</v>
      </c>
      <c r="M12" s="264">
        <v>0</v>
      </c>
      <c r="N12" s="264">
        <v>0</v>
      </c>
      <c r="O12" s="264">
        <v>0</v>
      </c>
      <c r="P12" s="264">
        <v>0</v>
      </c>
      <c r="Q12" s="264">
        <v>0</v>
      </c>
      <c r="R12" s="264">
        <v>2</v>
      </c>
      <c r="S12" s="264">
        <v>0</v>
      </c>
      <c r="T12" s="264">
        <v>85</v>
      </c>
      <c r="U12" s="264">
        <v>0</v>
      </c>
      <c r="V12" s="264">
        <v>89037</v>
      </c>
      <c r="W12" s="264">
        <v>1388</v>
      </c>
      <c r="X12" s="264">
        <v>0</v>
      </c>
      <c r="Y12" s="264">
        <v>39469</v>
      </c>
      <c r="Z12" s="264">
        <v>802</v>
      </c>
      <c r="AA12" s="264">
        <v>244</v>
      </c>
      <c r="AB12" s="264">
        <v>0</v>
      </c>
      <c r="AC12" s="264">
        <v>3609</v>
      </c>
      <c r="AD12" s="264">
        <v>217</v>
      </c>
      <c r="AE12" s="264">
        <v>524169</v>
      </c>
      <c r="AF12" s="264">
        <v>0</v>
      </c>
      <c r="AG12" s="264">
        <v>1239</v>
      </c>
      <c r="AH12" s="264">
        <v>0</v>
      </c>
      <c r="AI12" s="264">
        <v>371101</v>
      </c>
      <c r="AJ12" s="264">
        <v>4886120</v>
      </c>
      <c r="AK12" s="264">
        <v>640649</v>
      </c>
      <c r="AL12" s="264">
        <v>0</v>
      </c>
      <c r="AM12" s="264">
        <v>0</v>
      </c>
      <c r="AN12" s="264">
        <v>0</v>
      </c>
      <c r="AO12" s="264">
        <v>4536</v>
      </c>
      <c r="AP12" s="264">
        <v>407</v>
      </c>
      <c r="AQ12" s="264">
        <v>0</v>
      </c>
      <c r="AR12" s="264">
        <v>719</v>
      </c>
      <c r="AS12" s="264">
        <v>1124</v>
      </c>
      <c r="AT12" s="264">
        <v>550</v>
      </c>
      <c r="AU12" s="264">
        <v>865</v>
      </c>
      <c r="AV12" s="264">
        <v>8667</v>
      </c>
      <c r="AW12" s="264">
        <v>2778</v>
      </c>
      <c r="AX12" s="264">
        <v>0</v>
      </c>
      <c r="AY12" s="264">
        <v>0</v>
      </c>
      <c r="AZ12" s="264">
        <v>0</v>
      </c>
      <c r="BA12" s="264">
        <v>0</v>
      </c>
      <c r="BB12" s="264">
        <v>0</v>
      </c>
      <c r="BC12" s="264">
        <v>0</v>
      </c>
      <c r="BD12" s="264">
        <v>0</v>
      </c>
      <c r="BE12" s="264">
        <v>0</v>
      </c>
      <c r="BF12" s="264">
        <v>0</v>
      </c>
      <c r="BG12" s="264">
        <v>0</v>
      </c>
      <c r="BH12" s="264">
        <v>0</v>
      </c>
      <c r="BI12" s="264">
        <v>21329</v>
      </c>
      <c r="BJ12" s="264">
        <v>0</v>
      </c>
      <c r="BK12" s="264">
        <v>549941</v>
      </c>
      <c r="BL12" s="264">
        <v>22180</v>
      </c>
      <c r="BM12" s="264">
        <v>9950834</v>
      </c>
      <c r="BN12" s="264">
        <v>-91</v>
      </c>
      <c r="BO12" s="264">
        <v>0</v>
      </c>
      <c r="BP12" s="264">
        <v>0</v>
      </c>
      <c r="BQ12" s="264">
        <v>0</v>
      </c>
      <c r="BR12" s="264">
        <v>0</v>
      </c>
      <c r="BS12" s="264">
        <v>0</v>
      </c>
      <c r="BT12" s="264">
        <v>0</v>
      </c>
      <c r="BU12" s="264">
        <v>0</v>
      </c>
      <c r="BV12" s="264">
        <v>0</v>
      </c>
      <c r="BW12" s="264">
        <v>0</v>
      </c>
      <c r="BX12" s="264">
        <v>0</v>
      </c>
      <c r="BY12" s="264">
        <v>0</v>
      </c>
      <c r="BZ12" s="264">
        <v>0</v>
      </c>
      <c r="CA12" s="264">
        <v>0</v>
      </c>
      <c r="CB12" s="264">
        <v>0</v>
      </c>
      <c r="CC12" s="264">
        <v>0</v>
      </c>
      <c r="CD12" s="264">
        <v>0</v>
      </c>
      <c r="CE12" s="264">
        <v>0</v>
      </c>
      <c r="CF12" s="264">
        <v>0</v>
      </c>
      <c r="CG12" s="264">
        <v>0</v>
      </c>
      <c r="CH12" s="264">
        <v>0</v>
      </c>
      <c r="CI12" s="264">
        <v>0</v>
      </c>
      <c r="CJ12" s="264">
        <v>333</v>
      </c>
      <c r="CK12" s="264">
        <v>0</v>
      </c>
      <c r="CL12" s="264">
        <v>0</v>
      </c>
      <c r="CM12" s="264">
        <v>0</v>
      </c>
      <c r="CN12" s="264">
        <v>0</v>
      </c>
      <c r="CO12" s="264">
        <v>0</v>
      </c>
      <c r="CP12" s="264">
        <v>0</v>
      </c>
      <c r="CQ12" s="264">
        <v>0</v>
      </c>
      <c r="CR12" s="264">
        <v>0</v>
      </c>
      <c r="CS12" s="264">
        <v>0</v>
      </c>
      <c r="CT12" s="264">
        <v>0</v>
      </c>
      <c r="CU12" s="264">
        <v>-3009</v>
      </c>
      <c r="CV12" s="264">
        <v>-4184</v>
      </c>
      <c r="CW12" s="264">
        <v>0</v>
      </c>
      <c r="CX12" s="264">
        <v>1451</v>
      </c>
      <c r="CY12" s="264">
        <v>3680</v>
      </c>
      <c r="CZ12" s="264">
        <v>0</v>
      </c>
      <c r="DA12" s="264">
        <v>5320</v>
      </c>
      <c r="DB12" s="265">
        <v>17239291</v>
      </c>
      <c r="DC12" s="263">
        <v>-41967</v>
      </c>
      <c r="DD12" s="264">
        <v>-52092</v>
      </c>
      <c r="DE12" s="264">
        <v>0</v>
      </c>
      <c r="DF12" s="264">
        <v>0</v>
      </c>
      <c r="DG12" s="264">
        <v>-76889</v>
      </c>
      <c r="DH12" s="264">
        <v>-455513</v>
      </c>
      <c r="DI12" s="264">
        <v>0</v>
      </c>
      <c r="DJ12" s="265">
        <v>-626461</v>
      </c>
      <c r="DK12" s="265">
        <v>16612830</v>
      </c>
      <c r="DL12" s="265">
        <v>5441340</v>
      </c>
      <c r="DM12" s="265">
        <v>4814879</v>
      </c>
      <c r="DN12" s="265">
        <v>22054170</v>
      </c>
      <c r="DO12" s="265">
        <v>-6580060</v>
      </c>
      <c r="DP12" s="264">
        <v>-1765181</v>
      </c>
      <c r="DQ12" s="265">
        <v>15474110</v>
      </c>
      <c r="DS12" s="389">
        <v>0.39608303</v>
      </c>
      <c r="DT12" s="389">
        <v>0.60391697</v>
      </c>
      <c r="DU12" s="389">
        <v>-2.0483428599357723E-5</v>
      </c>
      <c r="DV12" s="389">
        <v>0</v>
      </c>
      <c r="DZ12" s="246"/>
    </row>
    <row r="13" spans="1:130" ht="15" customHeight="1">
      <c r="A13" s="266" t="s">
        <v>338</v>
      </c>
      <c r="B13" s="267" t="s">
        <v>597</v>
      </c>
      <c r="C13" s="263">
        <v>0</v>
      </c>
      <c r="D13" s="264">
        <v>53238</v>
      </c>
      <c r="E13" s="264">
        <v>0</v>
      </c>
      <c r="F13" s="264">
        <v>0</v>
      </c>
      <c r="G13" s="264">
        <v>0</v>
      </c>
      <c r="H13" s="264">
        <v>0</v>
      </c>
      <c r="I13" s="264">
        <v>0</v>
      </c>
      <c r="J13" s="264">
        <v>0</v>
      </c>
      <c r="K13" s="264">
        <v>8826082</v>
      </c>
      <c r="L13" s="264">
        <v>112</v>
      </c>
      <c r="M13" s="264">
        <v>0</v>
      </c>
      <c r="N13" s="264">
        <v>1356775</v>
      </c>
      <c r="O13" s="264">
        <v>3097661</v>
      </c>
      <c r="P13" s="264">
        <v>129225</v>
      </c>
      <c r="Q13" s="264">
        <v>63840</v>
      </c>
      <c r="R13" s="264">
        <v>0</v>
      </c>
      <c r="S13" s="264">
        <v>15587</v>
      </c>
      <c r="T13" s="264">
        <v>0</v>
      </c>
      <c r="U13" s="264">
        <v>0</v>
      </c>
      <c r="V13" s="264">
        <v>29684</v>
      </c>
      <c r="W13" s="264">
        <v>0</v>
      </c>
      <c r="X13" s="264">
        <v>0</v>
      </c>
      <c r="Y13" s="264">
        <v>0</v>
      </c>
      <c r="Z13" s="264">
        <v>0</v>
      </c>
      <c r="AA13" s="264">
        <v>0</v>
      </c>
      <c r="AB13" s="264">
        <v>0</v>
      </c>
      <c r="AC13" s="264">
        <v>103015</v>
      </c>
      <c r="AD13" s="264">
        <v>14651</v>
      </c>
      <c r="AE13" s="264">
        <v>0</v>
      </c>
      <c r="AF13" s="264">
        <v>0</v>
      </c>
      <c r="AG13" s="264">
        <v>0</v>
      </c>
      <c r="AH13" s="264">
        <v>62053</v>
      </c>
      <c r="AI13" s="264">
        <v>0</v>
      </c>
      <c r="AJ13" s="264">
        <v>0</v>
      </c>
      <c r="AK13" s="264">
        <v>0</v>
      </c>
      <c r="AL13" s="264">
        <v>0</v>
      </c>
      <c r="AM13" s="264">
        <v>0</v>
      </c>
      <c r="AN13" s="264">
        <v>0</v>
      </c>
      <c r="AO13" s="264">
        <v>0</v>
      </c>
      <c r="AP13" s="264">
        <v>0</v>
      </c>
      <c r="AQ13" s="264">
        <v>0</v>
      </c>
      <c r="AR13" s="264">
        <v>0</v>
      </c>
      <c r="AS13" s="264">
        <v>0</v>
      </c>
      <c r="AT13" s="264">
        <v>0</v>
      </c>
      <c r="AU13" s="264">
        <v>0</v>
      </c>
      <c r="AV13" s="264">
        <v>0</v>
      </c>
      <c r="AW13" s="264">
        <v>0</v>
      </c>
      <c r="AX13" s="264">
        <v>0</v>
      </c>
      <c r="AY13" s="264">
        <v>0</v>
      </c>
      <c r="AZ13" s="264">
        <v>0</v>
      </c>
      <c r="BA13" s="264">
        <v>0</v>
      </c>
      <c r="BB13" s="264">
        <v>0</v>
      </c>
      <c r="BC13" s="264">
        <v>0</v>
      </c>
      <c r="BD13" s="264">
        <v>0</v>
      </c>
      <c r="BE13" s="264">
        <v>0</v>
      </c>
      <c r="BF13" s="264">
        <v>0</v>
      </c>
      <c r="BG13" s="264">
        <v>0</v>
      </c>
      <c r="BH13" s="264">
        <v>0</v>
      </c>
      <c r="BI13" s="264">
        <v>49341</v>
      </c>
      <c r="BJ13" s="264">
        <v>0</v>
      </c>
      <c r="BK13" s="264">
        <v>0</v>
      </c>
      <c r="BL13" s="264">
        <v>0</v>
      </c>
      <c r="BM13" s="264">
        <v>0</v>
      </c>
      <c r="BN13" s="264">
        <v>0</v>
      </c>
      <c r="BO13" s="264">
        <v>0</v>
      </c>
      <c r="BP13" s="264">
        <v>0</v>
      </c>
      <c r="BQ13" s="264">
        <v>0</v>
      </c>
      <c r="BR13" s="264">
        <v>0</v>
      </c>
      <c r="BS13" s="264">
        <v>0</v>
      </c>
      <c r="BT13" s="264">
        <v>0</v>
      </c>
      <c r="BU13" s="264">
        <v>0</v>
      </c>
      <c r="BV13" s="264">
        <v>0</v>
      </c>
      <c r="BW13" s="264">
        <v>0</v>
      </c>
      <c r="BX13" s="264">
        <v>0</v>
      </c>
      <c r="BY13" s="264">
        <v>0</v>
      </c>
      <c r="BZ13" s="264">
        <v>0</v>
      </c>
      <c r="CA13" s="264">
        <v>0</v>
      </c>
      <c r="CB13" s="264">
        <v>0</v>
      </c>
      <c r="CC13" s="264">
        <v>0</v>
      </c>
      <c r="CD13" s="264">
        <v>0</v>
      </c>
      <c r="CE13" s="264">
        <v>3267</v>
      </c>
      <c r="CF13" s="264">
        <v>0</v>
      </c>
      <c r="CG13" s="264">
        <v>0</v>
      </c>
      <c r="CH13" s="264">
        <v>0</v>
      </c>
      <c r="CI13" s="264">
        <v>0</v>
      </c>
      <c r="CJ13" s="264">
        <v>18695</v>
      </c>
      <c r="CK13" s="264">
        <v>8922</v>
      </c>
      <c r="CL13" s="264">
        <v>0</v>
      </c>
      <c r="CM13" s="264">
        <v>161923</v>
      </c>
      <c r="CN13" s="264">
        <v>362271</v>
      </c>
      <c r="CO13" s="264">
        <v>340645</v>
      </c>
      <c r="CP13" s="264">
        <v>0</v>
      </c>
      <c r="CQ13" s="264">
        <v>0</v>
      </c>
      <c r="CR13" s="264">
        <v>0</v>
      </c>
      <c r="CS13" s="264">
        <v>0</v>
      </c>
      <c r="CT13" s="264">
        <v>0</v>
      </c>
      <c r="CU13" s="264">
        <v>1489748</v>
      </c>
      <c r="CV13" s="264">
        <v>7894985</v>
      </c>
      <c r="CW13" s="264">
        <v>0</v>
      </c>
      <c r="CX13" s="264">
        <v>949</v>
      </c>
      <c r="CY13" s="264">
        <v>115974</v>
      </c>
      <c r="CZ13" s="264">
        <v>0</v>
      </c>
      <c r="DA13" s="264">
        <v>0</v>
      </c>
      <c r="DB13" s="265">
        <v>24198643</v>
      </c>
      <c r="DC13" s="263">
        <v>480469</v>
      </c>
      <c r="DD13" s="264">
        <v>33705620</v>
      </c>
      <c r="DE13" s="264">
        <v>0</v>
      </c>
      <c r="DF13" s="264">
        <v>0</v>
      </c>
      <c r="DG13" s="264">
        <v>0</v>
      </c>
      <c r="DH13" s="264">
        <v>101000</v>
      </c>
      <c r="DI13" s="264">
        <v>0</v>
      </c>
      <c r="DJ13" s="265">
        <v>34287089</v>
      </c>
      <c r="DK13" s="265">
        <v>58485732</v>
      </c>
      <c r="DL13" s="265">
        <v>130251581</v>
      </c>
      <c r="DM13" s="265">
        <v>164538670</v>
      </c>
      <c r="DN13" s="265">
        <v>188737313</v>
      </c>
      <c r="DO13" s="265">
        <v>-35825956</v>
      </c>
      <c r="DP13" s="264">
        <v>128712714</v>
      </c>
      <c r="DQ13" s="265">
        <v>152911357</v>
      </c>
      <c r="DS13" s="389">
        <v>0.61255890999999996</v>
      </c>
      <c r="DT13" s="389">
        <v>0.38744109000000004</v>
      </c>
      <c r="DU13" s="389">
        <v>1.3253602485354442E-2</v>
      </c>
      <c r="DV13" s="389">
        <v>0</v>
      </c>
    </row>
    <row r="14" spans="1:130" ht="15" customHeight="1">
      <c r="A14" s="266" t="s">
        <v>339</v>
      </c>
      <c r="B14" s="267" t="s">
        <v>598</v>
      </c>
      <c r="C14" s="263">
        <v>0</v>
      </c>
      <c r="D14" s="264">
        <v>0</v>
      </c>
      <c r="E14" s="264">
        <v>0</v>
      </c>
      <c r="F14" s="264">
        <v>0</v>
      </c>
      <c r="G14" s="264">
        <v>856090</v>
      </c>
      <c r="H14" s="264">
        <v>0</v>
      </c>
      <c r="I14" s="264">
        <v>0</v>
      </c>
      <c r="J14" s="264">
        <v>0</v>
      </c>
      <c r="K14" s="264">
        <v>18173</v>
      </c>
      <c r="L14" s="264">
        <v>1712233</v>
      </c>
      <c r="M14" s="264">
        <v>0</v>
      </c>
      <c r="N14" s="264">
        <v>126854</v>
      </c>
      <c r="O14" s="264">
        <v>996466</v>
      </c>
      <c r="P14" s="264">
        <v>0</v>
      </c>
      <c r="Q14" s="264">
        <v>39523</v>
      </c>
      <c r="R14" s="264">
        <v>3</v>
      </c>
      <c r="S14" s="264">
        <v>0</v>
      </c>
      <c r="T14" s="264">
        <v>0</v>
      </c>
      <c r="U14" s="264">
        <v>0</v>
      </c>
      <c r="V14" s="264">
        <v>0</v>
      </c>
      <c r="W14" s="264">
        <v>0</v>
      </c>
      <c r="X14" s="264">
        <v>0</v>
      </c>
      <c r="Y14" s="264">
        <v>0</v>
      </c>
      <c r="Z14" s="264">
        <v>0</v>
      </c>
      <c r="AA14" s="264">
        <v>0</v>
      </c>
      <c r="AB14" s="264">
        <v>0</v>
      </c>
      <c r="AC14" s="264">
        <v>739</v>
      </c>
      <c r="AD14" s="264">
        <v>0</v>
      </c>
      <c r="AE14" s="264">
        <v>0</v>
      </c>
      <c r="AF14" s="264">
        <v>0</v>
      </c>
      <c r="AG14" s="264">
        <v>0</v>
      </c>
      <c r="AH14" s="264">
        <v>0</v>
      </c>
      <c r="AI14" s="264">
        <v>0</v>
      </c>
      <c r="AJ14" s="264">
        <v>0</v>
      </c>
      <c r="AK14" s="264">
        <v>0</v>
      </c>
      <c r="AL14" s="264">
        <v>0</v>
      </c>
      <c r="AM14" s="264">
        <v>0</v>
      </c>
      <c r="AN14" s="264">
        <v>0</v>
      </c>
      <c r="AO14" s="264">
        <v>0</v>
      </c>
      <c r="AP14" s="264">
        <v>0</v>
      </c>
      <c r="AQ14" s="264">
        <v>0</v>
      </c>
      <c r="AR14" s="264">
        <v>0</v>
      </c>
      <c r="AS14" s="264">
        <v>0</v>
      </c>
      <c r="AT14" s="264">
        <v>0</v>
      </c>
      <c r="AU14" s="264">
        <v>0</v>
      </c>
      <c r="AV14" s="264">
        <v>0</v>
      </c>
      <c r="AW14" s="264">
        <v>0</v>
      </c>
      <c r="AX14" s="264">
        <v>0</v>
      </c>
      <c r="AY14" s="264">
        <v>0</v>
      </c>
      <c r="AZ14" s="264">
        <v>0</v>
      </c>
      <c r="BA14" s="264">
        <v>0</v>
      </c>
      <c r="BB14" s="264">
        <v>0</v>
      </c>
      <c r="BC14" s="264">
        <v>0</v>
      </c>
      <c r="BD14" s="264">
        <v>0</v>
      </c>
      <c r="BE14" s="264">
        <v>0</v>
      </c>
      <c r="BF14" s="264">
        <v>0</v>
      </c>
      <c r="BG14" s="264">
        <v>0</v>
      </c>
      <c r="BH14" s="264">
        <v>0</v>
      </c>
      <c r="BI14" s="264">
        <v>0</v>
      </c>
      <c r="BJ14" s="264">
        <v>0</v>
      </c>
      <c r="BK14" s="264">
        <v>0</v>
      </c>
      <c r="BL14" s="264">
        <v>0</v>
      </c>
      <c r="BM14" s="264">
        <v>0</v>
      </c>
      <c r="BN14" s="264">
        <v>0</v>
      </c>
      <c r="BO14" s="264">
        <v>0</v>
      </c>
      <c r="BP14" s="264">
        <v>0</v>
      </c>
      <c r="BQ14" s="264">
        <v>0</v>
      </c>
      <c r="BR14" s="264">
        <v>0</v>
      </c>
      <c r="BS14" s="264">
        <v>0</v>
      </c>
      <c r="BT14" s="264">
        <v>0</v>
      </c>
      <c r="BU14" s="264">
        <v>0</v>
      </c>
      <c r="BV14" s="264">
        <v>0</v>
      </c>
      <c r="BW14" s="264">
        <v>0</v>
      </c>
      <c r="BX14" s="264">
        <v>0</v>
      </c>
      <c r="BY14" s="264">
        <v>0</v>
      </c>
      <c r="BZ14" s="264">
        <v>0</v>
      </c>
      <c r="CA14" s="264">
        <v>0</v>
      </c>
      <c r="CB14" s="264">
        <v>0</v>
      </c>
      <c r="CC14" s="264">
        <v>0</v>
      </c>
      <c r="CD14" s="264">
        <v>0</v>
      </c>
      <c r="CE14" s="264">
        <v>731</v>
      </c>
      <c r="CF14" s="264">
        <v>0</v>
      </c>
      <c r="CG14" s="264">
        <v>0</v>
      </c>
      <c r="CH14" s="264">
        <v>0</v>
      </c>
      <c r="CI14" s="264">
        <v>0</v>
      </c>
      <c r="CJ14" s="264">
        <v>4066</v>
      </c>
      <c r="CK14" s="264">
        <v>2761</v>
      </c>
      <c r="CL14" s="264">
        <v>0</v>
      </c>
      <c r="CM14" s="264">
        <v>100438</v>
      </c>
      <c r="CN14" s="264">
        <v>324639</v>
      </c>
      <c r="CO14" s="264">
        <v>305984</v>
      </c>
      <c r="CP14" s="264">
        <v>0</v>
      </c>
      <c r="CQ14" s="264">
        <v>0</v>
      </c>
      <c r="CR14" s="264">
        <v>0</v>
      </c>
      <c r="CS14" s="264">
        <v>0</v>
      </c>
      <c r="CT14" s="264">
        <v>0</v>
      </c>
      <c r="CU14" s="264">
        <v>820286</v>
      </c>
      <c r="CV14" s="264">
        <v>3552415</v>
      </c>
      <c r="CW14" s="264">
        <v>0</v>
      </c>
      <c r="CX14" s="264">
        <v>419</v>
      </c>
      <c r="CY14" s="264">
        <v>53086</v>
      </c>
      <c r="CZ14" s="264">
        <v>0</v>
      </c>
      <c r="DA14" s="264">
        <v>0</v>
      </c>
      <c r="DB14" s="265">
        <v>8914906</v>
      </c>
      <c r="DC14" s="263">
        <v>491679</v>
      </c>
      <c r="DD14" s="264">
        <v>22640676</v>
      </c>
      <c r="DE14" s="264">
        <v>0</v>
      </c>
      <c r="DF14" s="264">
        <v>0</v>
      </c>
      <c r="DG14" s="264">
        <v>0</v>
      </c>
      <c r="DH14" s="264">
        <v>-869881</v>
      </c>
      <c r="DI14" s="264">
        <v>303531</v>
      </c>
      <c r="DJ14" s="265">
        <v>22566005</v>
      </c>
      <c r="DK14" s="265">
        <v>31480911</v>
      </c>
      <c r="DL14" s="265">
        <v>44849951</v>
      </c>
      <c r="DM14" s="265">
        <v>67415956</v>
      </c>
      <c r="DN14" s="265">
        <v>76330862</v>
      </c>
      <c r="DO14" s="265">
        <v>-25789422</v>
      </c>
      <c r="DP14" s="264">
        <v>41626534</v>
      </c>
      <c r="DQ14" s="265">
        <v>50541440</v>
      </c>
      <c r="DS14" s="389">
        <v>0.81920824999999997</v>
      </c>
      <c r="DT14" s="389">
        <v>0.18079175000000003</v>
      </c>
      <c r="DU14" s="389">
        <v>8.9026850627196494E-3</v>
      </c>
      <c r="DV14" s="389">
        <v>0</v>
      </c>
    </row>
    <row r="15" spans="1:130" ht="15" customHeight="1">
      <c r="A15" s="266" t="s">
        <v>340</v>
      </c>
      <c r="B15" s="267" t="s">
        <v>491</v>
      </c>
      <c r="C15" s="263">
        <v>0</v>
      </c>
      <c r="D15" s="264">
        <v>134088</v>
      </c>
      <c r="E15" s="264">
        <v>0</v>
      </c>
      <c r="F15" s="264">
        <v>159686</v>
      </c>
      <c r="G15" s="264">
        <v>0</v>
      </c>
      <c r="H15" s="264">
        <v>0</v>
      </c>
      <c r="I15" s="264">
        <v>0</v>
      </c>
      <c r="J15" s="264">
        <v>0</v>
      </c>
      <c r="K15" s="264">
        <v>119</v>
      </c>
      <c r="L15" s="264">
        <v>1559</v>
      </c>
      <c r="M15" s="264">
        <v>30207</v>
      </c>
      <c r="N15" s="264">
        <v>3154122</v>
      </c>
      <c r="O15" s="264">
        <v>3095209</v>
      </c>
      <c r="P15" s="264">
        <v>256773</v>
      </c>
      <c r="Q15" s="264">
        <v>117927</v>
      </c>
      <c r="R15" s="264">
        <v>3</v>
      </c>
      <c r="S15" s="264">
        <v>0</v>
      </c>
      <c r="T15" s="264">
        <v>80519</v>
      </c>
      <c r="U15" s="264">
        <v>0</v>
      </c>
      <c r="V15" s="264">
        <v>0</v>
      </c>
      <c r="W15" s="264">
        <v>0</v>
      </c>
      <c r="X15" s="264">
        <v>0</v>
      </c>
      <c r="Y15" s="264">
        <v>0</v>
      </c>
      <c r="Z15" s="264">
        <v>0</v>
      </c>
      <c r="AA15" s="264">
        <v>0</v>
      </c>
      <c r="AB15" s="264">
        <v>0</v>
      </c>
      <c r="AC15" s="264">
        <v>5</v>
      </c>
      <c r="AD15" s="264">
        <v>37</v>
      </c>
      <c r="AE15" s="264">
        <v>0</v>
      </c>
      <c r="AF15" s="264">
        <v>0</v>
      </c>
      <c r="AG15" s="264">
        <v>0</v>
      </c>
      <c r="AH15" s="264">
        <v>0</v>
      </c>
      <c r="AI15" s="264">
        <v>0</v>
      </c>
      <c r="AJ15" s="264">
        <v>0</v>
      </c>
      <c r="AK15" s="264">
        <v>52</v>
      </c>
      <c r="AL15" s="264">
        <v>0</v>
      </c>
      <c r="AM15" s="264">
        <v>0</v>
      </c>
      <c r="AN15" s="264">
        <v>0</v>
      </c>
      <c r="AO15" s="264">
        <v>0</v>
      </c>
      <c r="AP15" s="264">
        <v>0</v>
      </c>
      <c r="AQ15" s="264">
        <v>0</v>
      </c>
      <c r="AR15" s="264">
        <v>0</v>
      </c>
      <c r="AS15" s="264">
        <v>0</v>
      </c>
      <c r="AT15" s="264">
        <v>0</v>
      </c>
      <c r="AU15" s="264">
        <v>0</v>
      </c>
      <c r="AV15" s="264">
        <v>0</v>
      </c>
      <c r="AW15" s="264">
        <v>0</v>
      </c>
      <c r="AX15" s="264">
        <v>0</v>
      </c>
      <c r="AY15" s="264">
        <v>0</v>
      </c>
      <c r="AZ15" s="264">
        <v>0</v>
      </c>
      <c r="BA15" s="264">
        <v>0</v>
      </c>
      <c r="BB15" s="264">
        <v>0</v>
      </c>
      <c r="BC15" s="264">
        <v>0</v>
      </c>
      <c r="BD15" s="264">
        <v>0</v>
      </c>
      <c r="BE15" s="264">
        <v>0</v>
      </c>
      <c r="BF15" s="264">
        <v>0</v>
      </c>
      <c r="BG15" s="264">
        <v>0</v>
      </c>
      <c r="BH15" s="264">
        <v>0</v>
      </c>
      <c r="BI15" s="264">
        <v>64</v>
      </c>
      <c r="BJ15" s="264">
        <v>0</v>
      </c>
      <c r="BK15" s="264">
        <v>0</v>
      </c>
      <c r="BL15" s="264">
        <v>0</v>
      </c>
      <c r="BM15" s="264">
        <v>0</v>
      </c>
      <c r="BN15" s="264">
        <v>0</v>
      </c>
      <c r="BO15" s="264">
        <v>0</v>
      </c>
      <c r="BP15" s="264">
        <v>0</v>
      </c>
      <c r="BQ15" s="264">
        <v>0</v>
      </c>
      <c r="BR15" s="264">
        <v>0</v>
      </c>
      <c r="BS15" s="264">
        <v>0</v>
      </c>
      <c r="BT15" s="264">
        <v>0</v>
      </c>
      <c r="BU15" s="264">
        <v>0</v>
      </c>
      <c r="BV15" s="264">
        <v>0</v>
      </c>
      <c r="BW15" s="264">
        <v>0</v>
      </c>
      <c r="BX15" s="264">
        <v>0</v>
      </c>
      <c r="BY15" s="264">
        <v>0</v>
      </c>
      <c r="BZ15" s="264">
        <v>0</v>
      </c>
      <c r="CA15" s="264">
        <v>0</v>
      </c>
      <c r="CB15" s="264">
        <v>0</v>
      </c>
      <c r="CC15" s="264">
        <v>0</v>
      </c>
      <c r="CD15" s="264">
        <v>0</v>
      </c>
      <c r="CE15" s="264">
        <v>1769</v>
      </c>
      <c r="CF15" s="264">
        <v>0</v>
      </c>
      <c r="CG15" s="264">
        <v>0</v>
      </c>
      <c r="CH15" s="264">
        <v>0</v>
      </c>
      <c r="CI15" s="264">
        <v>0</v>
      </c>
      <c r="CJ15" s="264">
        <v>1521</v>
      </c>
      <c r="CK15" s="264">
        <v>0</v>
      </c>
      <c r="CL15" s="264">
        <v>0</v>
      </c>
      <c r="CM15" s="264">
        <v>79616</v>
      </c>
      <c r="CN15" s="264">
        <v>234930</v>
      </c>
      <c r="CO15" s="264">
        <v>241184</v>
      </c>
      <c r="CP15" s="264">
        <v>37415</v>
      </c>
      <c r="CQ15" s="264">
        <v>0</v>
      </c>
      <c r="CR15" s="264">
        <v>0</v>
      </c>
      <c r="CS15" s="264">
        <v>0</v>
      </c>
      <c r="CT15" s="264">
        <v>0</v>
      </c>
      <c r="CU15" s="264">
        <v>708808</v>
      </c>
      <c r="CV15" s="264">
        <v>2052246</v>
      </c>
      <c r="CW15" s="264">
        <v>0</v>
      </c>
      <c r="CX15" s="264">
        <v>0</v>
      </c>
      <c r="CY15" s="264">
        <v>47999</v>
      </c>
      <c r="CZ15" s="264">
        <v>0</v>
      </c>
      <c r="DA15" s="264">
        <v>0</v>
      </c>
      <c r="DB15" s="265">
        <v>10435858</v>
      </c>
      <c r="DC15" s="263">
        <v>31376</v>
      </c>
      <c r="DD15" s="264">
        <v>31525972</v>
      </c>
      <c r="DE15" s="264">
        <v>0</v>
      </c>
      <c r="DF15" s="264">
        <v>0</v>
      </c>
      <c r="DG15" s="264">
        <v>0</v>
      </c>
      <c r="DH15" s="264">
        <v>-566739</v>
      </c>
      <c r="DI15" s="264">
        <v>0</v>
      </c>
      <c r="DJ15" s="265">
        <v>30990609</v>
      </c>
      <c r="DK15" s="265">
        <v>41426467</v>
      </c>
      <c r="DL15" s="265">
        <v>16736962</v>
      </c>
      <c r="DM15" s="265">
        <v>47727571</v>
      </c>
      <c r="DN15" s="265">
        <v>58163429</v>
      </c>
      <c r="DO15" s="265">
        <v>-7219668</v>
      </c>
      <c r="DP15" s="264">
        <v>40507903</v>
      </c>
      <c r="DQ15" s="265">
        <v>50943761</v>
      </c>
      <c r="DS15" s="389">
        <v>0.17427670000000001</v>
      </c>
      <c r="DT15" s="389">
        <v>0.82572329999999994</v>
      </c>
      <c r="DU15" s="389">
        <v>1.2396529150106556E-2</v>
      </c>
      <c r="DV15" s="389">
        <v>0</v>
      </c>
    </row>
    <row r="16" spans="1:130" ht="15" customHeight="1">
      <c r="A16" s="266" t="s">
        <v>341</v>
      </c>
      <c r="B16" s="267" t="s">
        <v>599</v>
      </c>
      <c r="C16" s="263">
        <v>0</v>
      </c>
      <c r="D16" s="264">
        <v>0</v>
      </c>
      <c r="E16" s="264">
        <v>0</v>
      </c>
      <c r="F16" s="264">
        <v>0</v>
      </c>
      <c r="G16" s="264">
        <v>0</v>
      </c>
      <c r="H16" s="264">
        <v>0</v>
      </c>
      <c r="I16" s="264">
        <v>0</v>
      </c>
      <c r="J16" s="264">
        <v>0</v>
      </c>
      <c r="K16" s="264">
        <v>0</v>
      </c>
      <c r="L16" s="264">
        <v>0</v>
      </c>
      <c r="M16" s="264">
        <v>0</v>
      </c>
      <c r="N16" s="264">
        <v>744400</v>
      </c>
      <c r="O16" s="264">
        <v>162093</v>
      </c>
      <c r="P16" s="264">
        <v>0</v>
      </c>
      <c r="Q16" s="264">
        <v>0</v>
      </c>
      <c r="R16" s="264">
        <v>0</v>
      </c>
      <c r="S16" s="264">
        <v>0</v>
      </c>
      <c r="T16" s="264">
        <v>0</v>
      </c>
      <c r="U16" s="264">
        <v>0</v>
      </c>
      <c r="V16" s="264">
        <v>0</v>
      </c>
      <c r="W16" s="264">
        <v>0</v>
      </c>
      <c r="X16" s="264">
        <v>0</v>
      </c>
      <c r="Y16" s="264">
        <v>0</v>
      </c>
      <c r="Z16" s="264">
        <v>0</v>
      </c>
      <c r="AA16" s="264">
        <v>0</v>
      </c>
      <c r="AB16" s="264">
        <v>0</v>
      </c>
      <c r="AC16" s="264">
        <v>0</v>
      </c>
      <c r="AD16" s="264">
        <v>0</v>
      </c>
      <c r="AE16" s="264">
        <v>0</v>
      </c>
      <c r="AF16" s="264">
        <v>0</v>
      </c>
      <c r="AG16" s="264">
        <v>0</v>
      </c>
      <c r="AH16" s="264">
        <v>0</v>
      </c>
      <c r="AI16" s="264">
        <v>0</v>
      </c>
      <c r="AJ16" s="264">
        <v>0</v>
      </c>
      <c r="AK16" s="264">
        <v>0</v>
      </c>
      <c r="AL16" s="264">
        <v>0</v>
      </c>
      <c r="AM16" s="264">
        <v>0</v>
      </c>
      <c r="AN16" s="264">
        <v>0</v>
      </c>
      <c r="AO16" s="264">
        <v>0</v>
      </c>
      <c r="AP16" s="264">
        <v>0</v>
      </c>
      <c r="AQ16" s="264">
        <v>0</v>
      </c>
      <c r="AR16" s="264">
        <v>0</v>
      </c>
      <c r="AS16" s="264">
        <v>0</v>
      </c>
      <c r="AT16" s="264">
        <v>0</v>
      </c>
      <c r="AU16" s="264">
        <v>0</v>
      </c>
      <c r="AV16" s="264">
        <v>0</v>
      </c>
      <c r="AW16" s="264">
        <v>0</v>
      </c>
      <c r="AX16" s="264">
        <v>0</v>
      </c>
      <c r="AY16" s="264">
        <v>0</v>
      </c>
      <c r="AZ16" s="264">
        <v>0</v>
      </c>
      <c r="BA16" s="264">
        <v>0</v>
      </c>
      <c r="BB16" s="264">
        <v>0</v>
      </c>
      <c r="BC16" s="264">
        <v>0</v>
      </c>
      <c r="BD16" s="264">
        <v>0</v>
      </c>
      <c r="BE16" s="264">
        <v>0</v>
      </c>
      <c r="BF16" s="264">
        <v>0</v>
      </c>
      <c r="BG16" s="264">
        <v>0</v>
      </c>
      <c r="BH16" s="264">
        <v>0</v>
      </c>
      <c r="BI16" s="264">
        <v>0</v>
      </c>
      <c r="BJ16" s="264">
        <v>0</v>
      </c>
      <c r="BK16" s="264">
        <v>0</v>
      </c>
      <c r="BL16" s="264">
        <v>0</v>
      </c>
      <c r="BM16" s="264">
        <v>0</v>
      </c>
      <c r="BN16" s="264">
        <v>0</v>
      </c>
      <c r="BO16" s="264">
        <v>0</v>
      </c>
      <c r="BP16" s="264">
        <v>0</v>
      </c>
      <c r="BQ16" s="264">
        <v>0</v>
      </c>
      <c r="BR16" s="264">
        <v>0</v>
      </c>
      <c r="BS16" s="264">
        <v>0</v>
      </c>
      <c r="BT16" s="264">
        <v>0</v>
      </c>
      <c r="BU16" s="264">
        <v>0</v>
      </c>
      <c r="BV16" s="264">
        <v>0</v>
      </c>
      <c r="BW16" s="264">
        <v>0</v>
      </c>
      <c r="BX16" s="264">
        <v>0</v>
      </c>
      <c r="BY16" s="264">
        <v>0</v>
      </c>
      <c r="BZ16" s="264">
        <v>0</v>
      </c>
      <c r="CA16" s="264">
        <v>0</v>
      </c>
      <c r="CB16" s="264">
        <v>0</v>
      </c>
      <c r="CC16" s="264">
        <v>0</v>
      </c>
      <c r="CD16" s="264">
        <v>0</v>
      </c>
      <c r="CE16" s="264">
        <v>2134</v>
      </c>
      <c r="CF16" s="264">
        <v>0</v>
      </c>
      <c r="CG16" s="264">
        <v>0</v>
      </c>
      <c r="CH16" s="264">
        <v>0</v>
      </c>
      <c r="CI16" s="264">
        <v>0</v>
      </c>
      <c r="CJ16" s="264">
        <v>18868</v>
      </c>
      <c r="CK16" s="264">
        <v>0</v>
      </c>
      <c r="CL16" s="264">
        <v>0</v>
      </c>
      <c r="CM16" s="264">
        <v>41947</v>
      </c>
      <c r="CN16" s="264">
        <v>124509</v>
      </c>
      <c r="CO16" s="264">
        <v>128140</v>
      </c>
      <c r="CP16" s="264">
        <v>36934</v>
      </c>
      <c r="CQ16" s="264">
        <v>0</v>
      </c>
      <c r="CR16" s="264">
        <v>0</v>
      </c>
      <c r="CS16" s="264">
        <v>0</v>
      </c>
      <c r="CT16" s="264">
        <v>0</v>
      </c>
      <c r="CU16" s="264">
        <v>416488</v>
      </c>
      <c r="CV16" s="264">
        <v>3150017</v>
      </c>
      <c r="CW16" s="264">
        <v>0</v>
      </c>
      <c r="CX16" s="264">
        <v>0</v>
      </c>
      <c r="CY16" s="264">
        <v>28889</v>
      </c>
      <c r="CZ16" s="264">
        <v>0</v>
      </c>
      <c r="DA16" s="264">
        <v>0</v>
      </c>
      <c r="DB16" s="265">
        <v>4854419</v>
      </c>
      <c r="DC16" s="263">
        <v>946119</v>
      </c>
      <c r="DD16" s="264">
        <v>36592285</v>
      </c>
      <c r="DE16" s="264">
        <v>0</v>
      </c>
      <c r="DF16" s="264">
        <v>0</v>
      </c>
      <c r="DG16" s="264">
        <v>0</v>
      </c>
      <c r="DH16" s="264">
        <v>-146731</v>
      </c>
      <c r="DI16" s="264">
        <v>9016</v>
      </c>
      <c r="DJ16" s="265">
        <v>37400689</v>
      </c>
      <c r="DK16" s="265">
        <v>42255108</v>
      </c>
      <c r="DL16" s="265">
        <v>31861689</v>
      </c>
      <c r="DM16" s="265">
        <v>69262378</v>
      </c>
      <c r="DN16" s="265">
        <v>74116797</v>
      </c>
      <c r="DO16" s="265">
        <v>-25744567</v>
      </c>
      <c r="DP16" s="264">
        <v>43517811</v>
      </c>
      <c r="DQ16" s="265">
        <v>48372230</v>
      </c>
      <c r="DS16" s="389">
        <v>0.60926519999999995</v>
      </c>
      <c r="DT16" s="389">
        <v>0.39073480000000005</v>
      </c>
      <c r="DU16" s="389">
        <v>1.4388686498595725E-2</v>
      </c>
      <c r="DV16" s="389">
        <v>0</v>
      </c>
    </row>
    <row r="17" spans="1:131" ht="15" customHeight="1">
      <c r="A17" s="266" t="s">
        <v>342</v>
      </c>
      <c r="B17" s="267" t="s">
        <v>600</v>
      </c>
      <c r="C17" s="263">
        <v>0</v>
      </c>
      <c r="D17" s="264">
        <v>1285530</v>
      </c>
      <c r="E17" s="264">
        <v>0</v>
      </c>
      <c r="F17" s="264">
        <v>209689</v>
      </c>
      <c r="G17" s="264">
        <v>31914</v>
      </c>
      <c r="H17" s="264">
        <v>0</v>
      </c>
      <c r="I17" s="264">
        <v>0</v>
      </c>
      <c r="J17" s="264">
        <v>0</v>
      </c>
      <c r="K17" s="264">
        <v>1323618</v>
      </c>
      <c r="L17" s="264">
        <v>831429</v>
      </c>
      <c r="M17" s="264">
        <v>4357</v>
      </c>
      <c r="N17" s="264">
        <v>5397953</v>
      </c>
      <c r="O17" s="264">
        <v>12501866</v>
      </c>
      <c r="P17" s="264">
        <v>250272</v>
      </c>
      <c r="Q17" s="264">
        <v>997389</v>
      </c>
      <c r="R17" s="264">
        <v>51</v>
      </c>
      <c r="S17" s="264">
        <v>0</v>
      </c>
      <c r="T17" s="264">
        <v>0</v>
      </c>
      <c r="U17" s="264">
        <v>0</v>
      </c>
      <c r="V17" s="264">
        <v>79636</v>
      </c>
      <c r="W17" s="264">
        <v>794</v>
      </c>
      <c r="X17" s="264">
        <v>0</v>
      </c>
      <c r="Y17" s="264">
        <v>1078</v>
      </c>
      <c r="Z17" s="264">
        <v>89</v>
      </c>
      <c r="AA17" s="264">
        <v>0</v>
      </c>
      <c r="AB17" s="264">
        <v>196</v>
      </c>
      <c r="AC17" s="264">
        <v>255367</v>
      </c>
      <c r="AD17" s="264">
        <v>35019</v>
      </c>
      <c r="AE17" s="264">
        <v>0</v>
      </c>
      <c r="AF17" s="264">
        <v>667</v>
      </c>
      <c r="AG17" s="264">
        <v>25</v>
      </c>
      <c r="AH17" s="264">
        <v>1312</v>
      </c>
      <c r="AI17" s="264">
        <v>182</v>
      </c>
      <c r="AJ17" s="264">
        <v>0</v>
      </c>
      <c r="AK17" s="264">
        <v>24409</v>
      </c>
      <c r="AL17" s="264">
        <v>0</v>
      </c>
      <c r="AM17" s="264">
        <v>0</v>
      </c>
      <c r="AN17" s="264">
        <v>0</v>
      </c>
      <c r="AO17" s="264">
        <v>336</v>
      </c>
      <c r="AP17" s="264">
        <v>0</v>
      </c>
      <c r="AQ17" s="264">
        <v>0</v>
      </c>
      <c r="AR17" s="264">
        <v>0</v>
      </c>
      <c r="AS17" s="264">
        <v>0</v>
      </c>
      <c r="AT17" s="264">
        <v>0</v>
      </c>
      <c r="AU17" s="264">
        <v>0</v>
      </c>
      <c r="AV17" s="264">
        <v>0</v>
      </c>
      <c r="AW17" s="264">
        <v>0</v>
      </c>
      <c r="AX17" s="264">
        <v>0</v>
      </c>
      <c r="AY17" s="264">
        <v>0</v>
      </c>
      <c r="AZ17" s="264">
        <v>0</v>
      </c>
      <c r="BA17" s="264">
        <v>0</v>
      </c>
      <c r="BB17" s="264">
        <v>0</v>
      </c>
      <c r="BC17" s="264">
        <v>0</v>
      </c>
      <c r="BD17" s="264">
        <v>0</v>
      </c>
      <c r="BE17" s="264">
        <v>0</v>
      </c>
      <c r="BF17" s="264">
        <v>0</v>
      </c>
      <c r="BG17" s="264">
        <v>0</v>
      </c>
      <c r="BH17" s="264">
        <v>0</v>
      </c>
      <c r="BI17" s="264">
        <v>95</v>
      </c>
      <c r="BJ17" s="264">
        <v>0</v>
      </c>
      <c r="BK17" s="264">
        <v>0</v>
      </c>
      <c r="BL17" s="264">
        <v>0</v>
      </c>
      <c r="BM17" s="264">
        <v>0</v>
      </c>
      <c r="BN17" s="264">
        <v>0</v>
      </c>
      <c r="BO17" s="264">
        <v>0</v>
      </c>
      <c r="BP17" s="264">
        <v>0</v>
      </c>
      <c r="BQ17" s="264">
        <v>0</v>
      </c>
      <c r="BR17" s="264">
        <v>0</v>
      </c>
      <c r="BS17" s="264">
        <v>0</v>
      </c>
      <c r="BT17" s="264">
        <v>0</v>
      </c>
      <c r="BU17" s="264">
        <v>0</v>
      </c>
      <c r="BV17" s="264">
        <v>0</v>
      </c>
      <c r="BW17" s="264">
        <v>0</v>
      </c>
      <c r="BX17" s="264">
        <v>0</v>
      </c>
      <c r="BY17" s="264">
        <v>0</v>
      </c>
      <c r="BZ17" s="264">
        <v>0</v>
      </c>
      <c r="CA17" s="264">
        <v>0</v>
      </c>
      <c r="CB17" s="264">
        <v>0</v>
      </c>
      <c r="CC17" s="264">
        <v>0</v>
      </c>
      <c r="CD17" s="264">
        <v>0</v>
      </c>
      <c r="CE17" s="264">
        <v>2873</v>
      </c>
      <c r="CF17" s="264">
        <v>0</v>
      </c>
      <c r="CG17" s="264">
        <v>0</v>
      </c>
      <c r="CH17" s="264">
        <v>0</v>
      </c>
      <c r="CI17" s="264">
        <v>33</v>
      </c>
      <c r="CJ17" s="264">
        <v>57713</v>
      </c>
      <c r="CK17" s="264">
        <v>0</v>
      </c>
      <c r="CL17" s="264">
        <v>0</v>
      </c>
      <c r="CM17" s="264">
        <v>340673</v>
      </c>
      <c r="CN17" s="264">
        <v>608374</v>
      </c>
      <c r="CO17" s="264">
        <v>588691</v>
      </c>
      <c r="CP17" s="264">
        <v>0</v>
      </c>
      <c r="CQ17" s="264">
        <v>0</v>
      </c>
      <c r="CR17" s="264">
        <v>0</v>
      </c>
      <c r="CS17" s="264">
        <v>0</v>
      </c>
      <c r="CT17" s="264">
        <v>0</v>
      </c>
      <c r="CU17" s="264">
        <v>1659640</v>
      </c>
      <c r="CV17" s="264">
        <v>7575591</v>
      </c>
      <c r="CW17" s="264">
        <v>0</v>
      </c>
      <c r="CX17" s="264">
        <v>0</v>
      </c>
      <c r="CY17" s="264">
        <v>123974</v>
      </c>
      <c r="CZ17" s="264">
        <v>0</v>
      </c>
      <c r="DA17" s="264">
        <v>0</v>
      </c>
      <c r="DB17" s="265">
        <v>34190835</v>
      </c>
      <c r="DC17" s="263">
        <v>1446414</v>
      </c>
      <c r="DD17" s="264">
        <v>49901725</v>
      </c>
      <c r="DE17" s="264">
        <v>3348278</v>
      </c>
      <c r="DF17" s="264">
        <v>0</v>
      </c>
      <c r="DG17" s="264">
        <v>0</v>
      </c>
      <c r="DH17" s="264">
        <v>-637879</v>
      </c>
      <c r="DI17" s="264">
        <v>21117</v>
      </c>
      <c r="DJ17" s="265">
        <v>54079655</v>
      </c>
      <c r="DK17" s="265">
        <v>88270490</v>
      </c>
      <c r="DL17" s="265">
        <v>57322824</v>
      </c>
      <c r="DM17" s="265">
        <v>111402479</v>
      </c>
      <c r="DN17" s="265">
        <v>145593314</v>
      </c>
      <c r="DO17" s="265">
        <v>-59881735</v>
      </c>
      <c r="DP17" s="264">
        <v>51520744</v>
      </c>
      <c r="DQ17" s="265">
        <v>85711579</v>
      </c>
      <c r="DS17" s="389">
        <v>0.67838905999999999</v>
      </c>
      <c r="DT17" s="389">
        <v>0.32161094000000001</v>
      </c>
      <c r="DU17" s="389">
        <v>1.9622176553449361E-2</v>
      </c>
      <c r="DV17" s="389">
        <v>2.89320543128573E-3</v>
      </c>
      <c r="DZ17" s="600"/>
      <c r="EA17" s="600"/>
    </row>
    <row r="18" spans="1:131" ht="15" customHeight="1">
      <c r="A18" s="266" t="s">
        <v>343</v>
      </c>
      <c r="B18" s="267" t="s">
        <v>601</v>
      </c>
      <c r="C18" s="263">
        <v>0</v>
      </c>
      <c r="D18" s="264">
        <v>5717</v>
      </c>
      <c r="E18" s="264">
        <v>118</v>
      </c>
      <c r="F18" s="264">
        <v>0</v>
      </c>
      <c r="G18" s="264">
        <v>407758</v>
      </c>
      <c r="H18" s="264">
        <v>0</v>
      </c>
      <c r="I18" s="264">
        <v>0</v>
      </c>
      <c r="J18" s="264">
        <v>0</v>
      </c>
      <c r="K18" s="264">
        <v>238534</v>
      </c>
      <c r="L18" s="264">
        <v>21358</v>
      </c>
      <c r="M18" s="264">
        <v>0</v>
      </c>
      <c r="N18" s="264">
        <v>55323</v>
      </c>
      <c r="O18" s="264">
        <v>142214</v>
      </c>
      <c r="P18" s="264">
        <v>267940</v>
      </c>
      <c r="Q18" s="264">
        <v>0</v>
      </c>
      <c r="R18" s="264">
        <v>0</v>
      </c>
      <c r="S18" s="264">
        <v>0</v>
      </c>
      <c r="T18" s="264">
        <v>0</v>
      </c>
      <c r="U18" s="264">
        <v>0</v>
      </c>
      <c r="V18" s="264">
        <v>0</v>
      </c>
      <c r="W18" s="264">
        <v>0</v>
      </c>
      <c r="X18" s="264">
        <v>0</v>
      </c>
      <c r="Y18" s="264">
        <v>0</v>
      </c>
      <c r="Z18" s="264">
        <v>0</v>
      </c>
      <c r="AA18" s="264">
        <v>0</v>
      </c>
      <c r="AB18" s="264">
        <v>0</v>
      </c>
      <c r="AC18" s="264">
        <v>1632</v>
      </c>
      <c r="AD18" s="264">
        <v>23</v>
      </c>
      <c r="AE18" s="264">
        <v>0</v>
      </c>
      <c r="AF18" s="264">
        <v>0</v>
      </c>
      <c r="AG18" s="264">
        <v>0</v>
      </c>
      <c r="AH18" s="264">
        <v>0</v>
      </c>
      <c r="AI18" s="264">
        <v>0</v>
      </c>
      <c r="AJ18" s="264">
        <v>0</v>
      </c>
      <c r="AK18" s="264">
        <v>0</v>
      </c>
      <c r="AL18" s="264">
        <v>0</v>
      </c>
      <c r="AM18" s="264">
        <v>0</v>
      </c>
      <c r="AN18" s="264">
        <v>0</v>
      </c>
      <c r="AO18" s="264">
        <v>0</v>
      </c>
      <c r="AP18" s="264">
        <v>0</v>
      </c>
      <c r="AQ18" s="264">
        <v>0</v>
      </c>
      <c r="AR18" s="264">
        <v>0</v>
      </c>
      <c r="AS18" s="264">
        <v>0</v>
      </c>
      <c r="AT18" s="264">
        <v>0</v>
      </c>
      <c r="AU18" s="264">
        <v>0</v>
      </c>
      <c r="AV18" s="264">
        <v>0</v>
      </c>
      <c r="AW18" s="264">
        <v>0</v>
      </c>
      <c r="AX18" s="264">
        <v>0</v>
      </c>
      <c r="AY18" s="264">
        <v>0</v>
      </c>
      <c r="AZ18" s="264">
        <v>0</v>
      </c>
      <c r="BA18" s="264">
        <v>0</v>
      </c>
      <c r="BB18" s="264">
        <v>0</v>
      </c>
      <c r="BC18" s="264">
        <v>0</v>
      </c>
      <c r="BD18" s="264">
        <v>0</v>
      </c>
      <c r="BE18" s="264">
        <v>0</v>
      </c>
      <c r="BF18" s="264">
        <v>0</v>
      </c>
      <c r="BG18" s="264">
        <v>0</v>
      </c>
      <c r="BH18" s="264">
        <v>0</v>
      </c>
      <c r="BI18" s="264">
        <v>0</v>
      </c>
      <c r="BJ18" s="264">
        <v>0</v>
      </c>
      <c r="BK18" s="264">
        <v>0</v>
      </c>
      <c r="BL18" s="264">
        <v>0</v>
      </c>
      <c r="BM18" s="264">
        <v>0</v>
      </c>
      <c r="BN18" s="264">
        <v>0</v>
      </c>
      <c r="BO18" s="264">
        <v>0</v>
      </c>
      <c r="BP18" s="264">
        <v>0</v>
      </c>
      <c r="BQ18" s="264">
        <v>0</v>
      </c>
      <c r="BR18" s="264">
        <v>43178</v>
      </c>
      <c r="BS18" s="264">
        <v>26652</v>
      </c>
      <c r="BT18" s="264">
        <v>0</v>
      </c>
      <c r="BU18" s="264">
        <v>0</v>
      </c>
      <c r="BV18" s="264">
        <v>0</v>
      </c>
      <c r="BW18" s="264">
        <v>0</v>
      </c>
      <c r="BX18" s="264">
        <v>0</v>
      </c>
      <c r="BY18" s="264">
        <v>0</v>
      </c>
      <c r="BZ18" s="264">
        <v>0</v>
      </c>
      <c r="CA18" s="264">
        <v>0</v>
      </c>
      <c r="CB18" s="264">
        <v>0</v>
      </c>
      <c r="CC18" s="264">
        <v>0</v>
      </c>
      <c r="CD18" s="264">
        <v>0</v>
      </c>
      <c r="CE18" s="264">
        <v>11999</v>
      </c>
      <c r="CF18" s="264">
        <v>0</v>
      </c>
      <c r="CG18" s="264">
        <v>0</v>
      </c>
      <c r="CH18" s="264">
        <v>0</v>
      </c>
      <c r="CI18" s="264">
        <v>12</v>
      </c>
      <c r="CJ18" s="264">
        <v>11159</v>
      </c>
      <c r="CK18" s="264">
        <v>0</v>
      </c>
      <c r="CL18" s="264">
        <v>0</v>
      </c>
      <c r="CM18" s="264">
        <v>98027</v>
      </c>
      <c r="CN18" s="264">
        <v>179537</v>
      </c>
      <c r="CO18" s="264">
        <v>177223</v>
      </c>
      <c r="CP18" s="264">
        <v>0</v>
      </c>
      <c r="CQ18" s="264">
        <v>0</v>
      </c>
      <c r="CR18" s="264">
        <v>0</v>
      </c>
      <c r="CS18" s="264">
        <v>0</v>
      </c>
      <c r="CT18" s="264">
        <v>2441</v>
      </c>
      <c r="CU18" s="264">
        <v>1618414</v>
      </c>
      <c r="CV18" s="264">
        <v>10453476</v>
      </c>
      <c r="CW18" s="264">
        <v>0</v>
      </c>
      <c r="CX18" s="264">
        <v>27</v>
      </c>
      <c r="CY18" s="264">
        <v>86784</v>
      </c>
      <c r="CZ18" s="264">
        <v>0</v>
      </c>
      <c r="DA18" s="264">
        <v>65194</v>
      </c>
      <c r="DB18" s="265">
        <v>13914740</v>
      </c>
      <c r="DC18" s="263">
        <v>3772380</v>
      </c>
      <c r="DD18" s="264">
        <v>73980719</v>
      </c>
      <c r="DE18" s="264">
        <v>0</v>
      </c>
      <c r="DF18" s="264">
        <v>0</v>
      </c>
      <c r="DG18" s="264">
        <v>0</v>
      </c>
      <c r="DH18" s="264">
        <v>-391358</v>
      </c>
      <c r="DI18" s="264">
        <v>4128</v>
      </c>
      <c r="DJ18" s="265">
        <v>77365869</v>
      </c>
      <c r="DK18" s="265">
        <v>91280609</v>
      </c>
      <c r="DL18" s="265">
        <v>5886595</v>
      </c>
      <c r="DM18" s="265">
        <v>83252464</v>
      </c>
      <c r="DN18" s="265">
        <v>97167204</v>
      </c>
      <c r="DO18" s="265">
        <v>-86819694</v>
      </c>
      <c r="DP18" s="264">
        <v>-3567230</v>
      </c>
      <c r="DQ18" s="265">
        <v>10347510</v>
      </c>
      <c r="DS18" s="389">
        <v>0.95112965000000005</v>
      </c>
      <c r="DT18" s="389">
        <v>4.8870349999999951E-2</v>
      </c>
      <c r="DU18" s="389">
        <v>2.9090431839162389E-2</v>
      </c>
      <c r="DV18" s="389">
        <v>0</v>
      </c>
      <c r="DZ18" s="601"/>
      <c r="EA18" s="601"/>
    </row>
    <row r="19" spans="1:131" ht="15" customHeight="1">
      <c r="A19" s="266" t="s">
        <v>344</v>
      </c>
      <c r="B19" s="267" t="s">
        <v>602</v>
      </c>
      <c r="C19" s="263">
        <v>817628</v>
      </c>
      <c r="D19" s="264">
        <v>48979355</v>
      </c>
      <c r="E19" s="264">
        <v>307916</v>
      </c>
      <c r="F19" s="264">
        <v>4715</v>
      </c>
      <c r="G19" s="264">
        <v>568455</v>
      </c>
      <c r="H19" s="264">
        <v>0</v>
      </c>
      <c r="I19" s="264">
        <v>0</v>
      </c>
      <c r="J19" s="264">
        <v>0</v>
      </c>
      <c r="K19" s="264">
        <v>-1797</v>
      </c>
      <c r="L19" s="264">
        <v>0</v>
      </c>
      <c r="M19" s="264">
        <v>0</v>
      </c>
      <c r="N19" s="264">
        <v>0</v>
      </c>
      <c r="O19" s="264">
        <v>0</v>
      </c>
      <c r="P19" s="264">
        <v>0</v>
      </c>
      <c r="Q19" s="264">
        <v>25809</v>
      </c>
      <c r="R19" s="264">
        <v>-6</v>
      </c>
      <c r="S19" s="264">
        <v>0</v>
      </c>
      <c r="T19" s="264">
        <v>0</v>
      </c>
      <c r="U19" s="264">
        <v>0</v>
      </c>
      <c r="V19" s="264">
        <v>0</v>
      </c>
      <c r="W19" s="264">
        <v>0</v>
      </c>
      <c r="X19" s="264">
        <v>0</v>
      </c>
      <c r="Y19" s="264">
        <v>2489</v>
      </c>
      <c r="Z19" s="264">
        <v>0</v>
      </c>
      <c r="AA19" s="264">
        <v>0</v>
      </c>
      <c r="AB19" s="264">
        <v>0</v>
      </c>
      <c r="AC19" s="264">
        <v>0</v>
      </c>
      <c r="AD19" s="264">
        <v>0</v>
      </c>
      <c r="AE19" s="264">
        <v>0</v>
      </c>
      <c r="AF19" s="264">
        <v>0</v>
      </c>
      <c r="AG19" s="264">
        <v>0</v>
      </c>
      <c r="AH19" s="264">
        <v>0</v>
      </c>
      <c r="AI19" s="264">
        <v>0</v>
      </c>
      <c r="AJ19" s="264">
        <v>0</v>
      </c>
      <c r="AK19" s="264">
        <v>0</v>
      </c>
      <c r="AL19" s="264">
        <v>0</v>
      </c>
      <c r="AM19" s="264">
        <v>0</v>
      </c>
      <c r="AN19" s="264">
        <v>0</v>
      </c>
      <c r="AO19" s="264">
        <v>0</v>
      </c>
      <c r="AP19" s="264">
        <v>0</v>
      </c>
      <c r="AQ19" s="264">
        <v>0</v>
      </c>
      <c r="AR19" s="264">
        <v>0</v>
      </c>
      <c r="AS19" s="264">
        <v>0</v>
      </c>
      <c r="AT19" s="264">
        <v>0</v>
      </c>
      <c r="AU19" s="264">
        <v>0</v>
      </c>
      <c r="AV19" s="264">
        <v>0</v>
      </c>
      <c r="AW19" s="264">
        <v>0</v>
      </c>
      <c r="AX19" s="264">
        <v>0</v>
      </c>
      <c r="AY19" s="264">
        <v>0</v>
      </c>
      <c r="AZ19" s="264">
        <v>0</v>
      </c>
      <c r="BA19" s="264">
        <v>0</v>
      </c>
      <c r="BB19" s="264">
        <v>0</v>
      </c>
      <c r="BC19" s="264">
        <v>0</v>
      </c>
      <c r="BD19" s="264">
        <v>0</v>
      </c>
      <c r="BE19" s="264">
        <v>0</v>
      </c>
      <c r="BF19" s="264">
        <v>0</v>
      </c>
      <c r="BG19" s="264">
        <v>0</v>
      </c>
      <c r="BH19" s="264">
        <v>0</v>
      </c>
      <c r="BI19" s="264">
        <v>0</v>
      </c>
      <c r="BJ19" s="264">
        <v>0</v>
      </c>
      <c r="BK19" s="264">
        <v>0</v>
      </c>
      <c r="BL19" s="264">
        <v>0</v>
      </c>
      <c r="BM19" s="264">
        <v>27673</v>
      </c>
      <c r="BN19" s="264">
        <v>0</v>
      </c>
      <c r="BO19" s="264">
        <v>0</v>
      </c>
      <c r="BP19" s="264">
        <v>0</v>
      </c>
      <c r="BQ19" s="264">
        <v>0</v>
      </c>
      <c r="BR19" s="264">
        <v>0</v>
      </c>
      <c r="BS19" s="264">
        <v>28810</v>
      </c>
      <c r="BT19" s="264">
        <v>0</v>
      </c>
      <c r="BU19" s="264">
        <v>0</v>
      </c>
      <c r="BV19" s="264">
        <v>0</v>
      </c>
      <c r="BW19" s="264">
        <v>0</v>
      </c>
      <c r="BX19" s="264">
        <v>0</v>
      </c>
      <c r="BY19" s="264">
        <v>0</v>
      </c>
      <c r="BZ19" s="264">
        <v>0</v>
      </c>
      <c r="CA19" s="264">
        <v>0</v>
      </c>
      <c r="CB19" s="264">
        <v>0</v>
      </c>
      <c r="CC19" s="264">
        <v>0</v>
      </c>
      <c r="CD19" s="264">
        <v>0</v>
      </c>
      <c r="CE19" s="264">
        <v>0</v>
      </c>
      <c r="CF19" s="264">
        <v>0</v>
      </c>
      <c r="CG19" s="264">
        <v>0</v>
      </c>
      <c r="CH19" s="264">
        <v>0</v>
      </c>
      <c r="CI19" s="264">
        <v>0</v>
      </c>
      <c r="CJ19" s="264">
        <v>3</v>
      </c>
      <c r="CK19" s="264">
        <v>152913</v>
      </c>
      <c r="CL19" s="264">
        <v>343657</v>
      </c>
      <c r="CM19" s="264">
        <v>4963</v>
      </c>
      <c r="CN19" s="264">
        <v>5463</v>
      </c>
      <c r="CO19" s="264">
        <v>1628</v>
      </c>
      <c r="CP19" s="264">
        <v>0</v>
      </c>
      <c r="CQ19" s="264">
        <v>0</v>
      </c>
      <c r="CR19" s="264">
        <v>0</v>
      </c>
      <c r="CS19" s="264">
        <v>0</v>
      </c>
      <c r="CT19" s="264">
        <v>0</v>
      </c>
      <c r="CU19" s="264">
        <v>0</v>
      </c>
      <c r="CV19" s="264">
        <v>0</v>
      </c>
      <c r="CW19" s="264">
        <v>0</v>
      </c>
      <c r="CX19" s="264">
        <v>40258</v>
      </c>
      <c r="CY19" s="264">
        <v>0</v>
      </c>
      <c r="CZ19" s="264">
        <v>0</v>
      </c>
      <c r="DA19" s="264">
        <v>0</v>
      </c>
      <c r="DB19" s="265">
        <v>51309932</v>
      </c>
      <c r="DC19" s="263">
        <v>0</v>
      </c>
      <c r="DD19" s="264">
        <v>1853516</v>
      </c>
      <c r="DE19" s="264">
        <v>0</v>
      </c>
      <c r="DF19" s="264">
        <v>0</v>
      </c>
      <c r="DG19" s="264">
        <v>0</v>
      </c>
      <c r="DH19" s="264">
        <v>-8444</v>
      </c>
      <c r="DI19" s="264">
        <v>0</v>
      </c>
      <c r="DJ19" s="265">
        <v>1845072</v>
      </c>
      <c r="DK19" s="265">
        <v>53155004</v>
      </c>
      <c r="DL19" s="265">
        <v>3350978</v>
      </c>
      <c r="DM19" s="265">
        <v>5196050</v>
      </c>
      <c r="DN19" s="265">
        <v>56505982</v>
      </c>
      <c r="DO19" s="265">
        <v>-51940242</v>
      </c>
      <c r="DP19" s="264">
        <v>-46744192</v>
      </c>
      <c r="DQ19" s="265">
        <v>4565740</v>
      </c>
      <c r="DS19" s="389">
        <v>0.97714679999999998</v>
      </c>
      <c r="DT19" s="389">
        <v>2.2853200000000018E-2</v>
      </c>
      <c r="DU19" s="389">
        <v>7.2883288496827011E-4</v>
      </c>
      <c r="DV19" s="389">
        <v>0</v>
      </c>
    </row>
    <row r="20" spans="1:131" ht="15" customHeight="1">
      <c r="A20" s="266" t="s">
        <v>345</v>
      </c>
      <c r="B20" s="267" t="s">
        <v>603</v>
      </c>
      <c r="C20" s="263">
        <v>22277</v>
      </c>
      <c r="D20" s="264">
        <v>2423</v>
      </c>
      <c r="E20" s="264">
        <v>4674</v>
      </c>
      <c r="F20" s="264">
        <v>103296</v>
      </c>
      <c r="G20" s="264">
        <v>385404</v>
      </c>
      <c r="H20" s="264">
        <v>0</v>
      </c>
      <c r="I20" s="264">
        <v>0</v>
      </c>
      <c r="J20" s="264">
        <v>251</v>
      </c>
      <c r="K20" s="264">
        <v>458</v>
      </c>
      <c r="L20" s="264">
        <v>17</v>
      </c>
      <c r="M20" s="264">
        <v>0</v>
      </c>
      <c r="N20" s="264">
        <v>0</v>
      </c>
      <c r="O20" s="264">
        <v>0</v>
      </c>
      <c r="P20" s="264">
        <v>0</v>
      </c>
      <c r="Q20" s="264">
        <v>0</v>
      </c>
      <c r="R20" s="264">
        <v>161884</v>
      </c>
      <c r="S20" s="264">
        <v>4567966</v>
      </c>
      <c r="T20" s="264">
        <v>23953</v>
      </c>
      <c r="U20" s="264">
        <v>35442</v>
      </c>
      <c r="V20" s="264">
        <v>95105</v>
      </c>
      <c r="W20" s="264">
        <v>120819</v>
      </c>
      <c r="X20" s="264">
        <v>22241</v>
      </c>
      <c r="Y20" s="264">
        <v>8131</v>
      </c>
      <c r="Z20" s="264">
        <v>0</v>
      </c>
      <c r="AA20" s="264">
        <v>0</v>
      </c>
      <c r="AB20" s="264">
        <v>0</v>
      </c>
      <c r="AC20" s="264">
        <v>11</v>
      </c>
      <c r="AD20" s="264">
        <v>601</v>
      </c>
      <c r="AE20" s="264">
        <v>0</v>
      </c>
      <c r="AF20" s="264">
        <v>33437</v>
      </c>
      <c r="AG20" s="264">
        <v>167227</v>
      </c>
      <c r="AH20" s="264">
        <v>152690</v>
      </c>
      <c r="AI20" s="264">
        <v>36165</v>
      </c>
      <c r="AJ20" s="264">
        <v>339</v>
      </c>
      <c r="AK20" s="264">
        <v>10358</v>
      </c>
      <c r="AL20" s="264">
        <v>0</v>
      </c>
      <c r="AM20" s="264">
        <v>0</v>
      </c>
      <c r="AN20" s="264">
        <v>0</v>
      </c>
      <c r="AO20" s="264">
        <v>575</v>
      </c>
      <c r="AP20" s="264">
        <v>0</v>
      </c>
      <c r="AQ20" s="264">
        <v>0</v>
      </c>
      <c r="AR20" s="264">
        <v>2449</v>
      </c>
      <c r="AS20" s="264">
        <v>2046</v>
      </c>
      <c r="AT20" s="264">
        <v>17536</v>
      </c>
      <c r="AU20" s="264">
        <v>2410</v>
      </c>
      <c r="AV20" s="264">
        <v>197235</v>
      </c>
      <c r="AW20" s="264">
        <v>17036</v>
      </c>
      <c r="AX20" s="264">
        <v>151705</v>
      </c>
      <c r="AY20" s="264">
        <v>9775</v>
      </c>
      <c r="AZ20" s="264">
        <v>0</v>
      </c>
      <c r="BA20" s="264">
        <v>8429</v>
      </c>
      <c r="BB20" s="264">
        <v>0</v>
      </c>
      <c r="BC20" s="264">
        <v>0</v>
      </c>
      <c r="BD20" s="264">
        <v>3537</v>
      </c>
      <c r="BE20" s="264">
        <v>0</v>
      </c>
      <c r="BF20" s="264">
        <v>554112</v>
      </c>
      <c r="BG20" s="264">
        <v>50726</v>
      </c>
      <c r="BH20" s="264">
        <v>1772</v>
      </c>
      <c r="BI20" s="264">
        <v>52587</v>
      </c>
      <c r="BJ20" s="264">
        <v>342</v>
      </c>
      <c r="BK20" s="264">
        <v>109473</v>
      </c>
      <c r="BL20" s="264">
        <v>175056</v>
      </c>
      <c r="BM20" s="264">
        <v>89198</v>
      </c>
      <c r="BN20" s="264">
        <v>0</v>
      </c>
      <c r="BO20" s="264">
        <v>0</v>
      </c>
      <c r="BP20" s="264">
        <v>3512</v>
      </c>
      <c r="BQ20" s="264">
        <v>4212</v>
      </c>
      <c r="BR20" s="264">
        <v>55067</v>
      </c>
      <c r="BS20" s="264">
        <v>117303</v>
      </c>
      <c r="BT20" s="264">
        <v>1476</v>
      </c>
      <c r="BU20" s="264">
        <v>94</v>
      </c>
      <c r="BV20" s="264">
        <v>0</v>
      </c>
      <c r="BW20" s="264">
        <v>0</v>
      </c>
      <c r="BX20" s="264">
        <v>4702</v>
      </c>
      <c r="BY20" s="264">
        <v>8177</v>
      </c>
      <c r="BZ20" s="264">
        <v>1013</v>
      </c>
      <c r="CA20" s="264">
        <v>22952</v>
      </c>
      <c r="CB20" s="264">
        <v>265</v>
      </c>
      <c r="CC20" s="264">
        <v>5368</v>
      </c>
      <c r="CD20" s="264">
        <v>2374</v>
      </c>
      <c r="CE20" s="264">
        <v>25044</v>
      </c>
      <c r="CF20" s="264">
        <v>786</v>
      </c>
      <c r="CG20" s="264">
        <v>170</v>
      </c>
      <c r="CH20" s="264">
        <v>139</v>
      </c>
      <c r="CI20" s="264">
        <v>22761</v>
      </c>
      <c r="CJ20" s="264">
        <v>20354</v>
      </c>
      <c r="CK20" s="264">
        <v>1027</v>
      </c>
      <c r="CL20" s="264">
        <v>0</v>
      </c>
      <c r="CM20" s="264">
        <v>57403</v>
      </c>
      <c r="CN20" s="264">
        <v>5024</v>
      </c>
      <c r="CO20" s="264">
        <v>5706</v>
      </c>
      <c r="CP20" s="264">
        <v>6444</v>
      </c>
      <c r="CQ20" s="264">
        <v>15071</v>
      </c>
      <c r="CR20" s="264">
        <v>0</v>
      </c>
      <c r="CS20" s="264">
        <v>1164</v>
      </c>
      <c r="CT20" s="264">
        <v>94304</v>
      </c>
      <c r="CU20" s="264">
        <v>36624</v>
      </c>
      <c r="CV20" s="264">
        <v>88</v>
      </c>
      <c r="CW20" s="264">
        <v>8528</v>
      </c>
      <c r="CX20" s="264">
        <v>132582</v>
      </c>
      <c r="CY20" s="264">
        <v>47094</v>
      </c>
      <c r="CZ20" s="264">
        <v>180979</v>
      </c>
      <c r="DA20" s="264">
        <v>14333</v>
      </c>
      <c r="DB20" s="265">
        <v>8303308</v>
      </c>
      <c r="DC20" s="263">
        <v>10143</v>
      </c>
      <c r="DD20" s="264">
        <v>625032</v>
      </c>
      <c r="DE20" s="264">
        <v>0</v>
      </c>
      <c r="DF20" s="264">
        <v>23593</v>
      </c>
      <c r="DG20" s="264">
        <v>285967</v>
      </c>
      <c r="DH20" s="264">
        <v>25441</v>
      </c>
      <c r="DI20" s="264">
        <v>1321</v>
      </c>
      <c r="DJ20" s="265">
        <v>971497</v>
      </c>
      <c r="DK20" s="265">
        <v>9274805</v>
      </c>
      <c r="DL20" s="265">
        <v>1161695</v>
      </c>
      <c r="DM20" s="265">
        <v>2133192</v>
      </c>
      <c r="DN20" s="265">
        <v>10436500</v>
      </c>
      <c r="DO20" s="265">
        <v>-8525230</v>
      </c>
      <c r="DP20" s="264">
        <v>-6392038</v>
      </c>
      <c r="DQ20" s="265">
        <v>1911270</v>
      </c>
      <c r="DS20" s="389">
        <v>0.91918158999999999</v>
      </c>
      <c r="DT20" s="389">
        <v>8.0818410000000007E-2</v>
      </c>
      <c r="DU20" s="389">
        <v>2.4577283161164392E-4</v>
      </c>
      <c r="DV20" s="389">
        <v>0</v>
      </c>
    </row>
    <row r="21" spans="1:131" ht="15" customHeight="1">
      <c r="A21" s="266" t="s">
        <v>346</v>
      </c>
      <c r="B21" s="267" t="s">
        <v>604</v>
      </c>
      <c r="C21" s="263">
        <v>424388</v>
      </c>
      <c r="D21" s="264">
        <v>104472</v>
      </c>
      <c r="E21" s="264">
        <v>17096</v>
      </c>
      <c r="F21" s="264">
        <v>31826</v>
      </c>
      <c r="G21" s="264">
        <v>221822</v>
      </c>
      <c r="H21" s="264">
        <v>0</v>
      </c>
      <c r="I21" s="264">
        <v>0</v>
      </c>
      <c r="J21" s="264">
        <v>58422</v>
      </c>
      <c r="K21" s="264">
        <v>63776</v>
      </c>
      <c r="L21" s="264">
        <v>33637</v>
      </c>
      <c r="M21" s="264">
        <v>8982</v>
      </c>
      <c r="N21" s="264">
        <v>59753</v>
      </c>
      <c r="O21" s="264">
        <v>83891</v>
      </c>
      <c r="P21" s="264">
        <v>5631</v>
      </c>
      <c r="Q21" s="264">
        <v>268</v>
      </c>
      <c r="R21" s="264">
        <v>2721</v>
      </c>
      <c r="S21" s="264">
        <v>67304</v>
      </c>
      <c r="T21" s="264">
        <v>115612</v>
      </c>
      <c r="U21" s="264">
        <v>9903</v>
      </c>
      <c r="V21" s="264">
        <v>48229</v>
      </c>
      <c r="W21" s="264">
        <v>74590</v>
      </c>
      <c r="X21" s="264">
        <v>10921</v>
      </c>
      <c r="Y21" s="264">
        <v>28204</v>
      </c>
      <c r="Z21" s="264">
        <v>131</v>
      </c>
      <c r="AA21" s="264">
        <v>315</v>
      </c>
      <c r="AB21" s="264">
        <v>699</v>
      </c>
      <c r="AC21" s="264">
        <v>37310</v>
      </c>
      <c r="AD21" s="264">
        <v>3572</v>
      </c>
      <c r="AE21" s="264">
        <v>2546</v>
      </c>
      <c r="AF21" s="264">
        <v>9551</v>
      </c>
      <c r="AG21" s="264">
        <v>12941</v>
      </c>
      <c r="AH21" s="264">
        <v>10504</v>
      </c>
      <c r="AI21" s="264">
        <v>49678</v>
      </c>
      <c r="AJ21" s="264">
        <v>59310</v>
      </c>
      <c r="AK21" s="264">
        <v>16992</v>
      </c>
      <c r="AL21" s="264">
        <v>0</v>
      </c>
      <c r="AM21" s="264">
        <v>0</v>
      </c>
      <c r="AN21" s="264">
        <v>14534</v>
      </c>
      <c r="AO21" s="264">
        <v>23446</v>
      </c>
      <c r="AP21" s="264">
        <v>147</v>
      </c>
      <c r="AQ21" s="264">
        <v>0</v>
      </c>
      <c r="AR21" s="264">
        <v>6603</v>
      </c>
      <c r="AS21" s="264">
        <v>28464</v>
      </c>
      <c r="AT21" s="264">
        <v>63569</v>
      </c>
      <c r="AU21" s="264">
        <v>106423</v>
      </c>
      <c r="AV21" s="264">
        <v>127986</v>
      </c>
      <c r="AW21" s="264">
        <v>62439</v>
      </c>
      <c r="AX21" s="264">
        <v>262495</v>
      </c>
      <c r="AY21" s="264">
        <v>543936</v>
      </c>
      <c r="AZ21" s="264">
        <v>71600</v>
      </c>
      <c r="BA21" s="264">
        <v>19020</v>
      </c>
      <c r="BB21" s="264">
        <v>9184</v>
      </c>
      <c r="BC21" s="264">
        <v>13711</v>
      </c>
      <c r="BD21" s="264">
        <v>179785</v>
      </c>
      <c r="BE21" s="264">
        <v>10300</v>
      </c>
      <c r="BF21" s="264">
        <v>1220061</v>
      </c>
      <c r="BG21" s="264">
        <v>19095</v>
      </c>
      <c r="BH21" s="264">
        <v>666</v>
      </c>
      <c r="BI21" s="264">
        <v>112111</v>
      </c>
      <c r="BJ21" s="264">
        <v>15956</v>
      </c>
      <c r="BK21" s="264">
        <v>848572</v>
      </c>
      <c r="BL21" s="264">
        <v>143006</v>
      </c>
      <c r="BM21" s="264">
        <v>903984</v>
      </c>
      <c r="BN21" s="264">
        <v>10465</v>
      </c>
      <c r="BO21" s="264">
        <v>3053</v>
      </c>
      <c r="BP21" s="264">
        <v>20825</v>
      </c>
      <c r="BQ21" s="264">
        <v>192025</v>
      </c>
      <c r="BR21" s="264">
        <v>832191</v>
      </c>
      <c r="BS21" s="264">
        <v>1600033</v>
      </c>
      <c r="BT21" s="264">
        <v>360432</v>
      </c>
      <c r="BU21" s="264">
        <v>11407</v>
      </c>
      <c r="BV21" s="264">
        <v>2261</v>
      </c>
      <c r="BW21" s="264">
        <v>0</v>
      </c>
      <c r="BX21" s="264">
        <v>21587</v>
      </c>
      <c r="BY21" s="264">
        <v>174661</v>
      </c>
      <c r="BZ21" s="264">
        <v>30093</v>
      </c>
      <c r="CA21" s="264">
        <v>31411</v>
      </c>
      <c r="CB21" s="264">
        <v>8108</v>
      </c>
      <c r="CC21" s="264">
        <v>2847</v>
      </c>
      <c r="CD21" s="264">
        <v>7100</v>
      </c>
      <c r="CE21" s="264">
        <v>114236</v>
      </c>
      <c r="CF21" s="264">
        <v>36121</v>
      </c>
      <c r="CG21" s="264">
        <v>57342</v>
      </c>
      <c r="CH21" s="264">
        <v>24227</v>
      </c>
      <c r="CI21" s="264">
        <v>108284</v>
      </c>
      <c r="CJ21" s="264">
        <v>2831752</v>
      </c>
      <c r="CK21" s="264">
        <v>49711</v>
      </c>
      <c r="CL21" s="264">
        <v>43586</v>
      </c>
      <c r="CM21" s="264">
        <v>808872</v>
      </c>
      <c r="CN21" s="264">
        <v>429307</v>
      </c>
      <c r="CO21" s="264">
        <v>260194</v>
      </c>
      <c r="CP21" s="264">
        <v>1190653</v>
      </c>
      <c r="CQ21" s="264">
        <v>242301</v>
      </c>
      <c r="CR21" s="264">
        <v>1680</v>
      </c>
      <c r="CS21" s="264">
        <v>90824</v>
      </c>
      <c r="CT21" s="264">
        <v>502438</v>
      </c>
      <c r="CU21" s="264">
        <v>565296</v>
      </c>
      <c r="CV21" s="264">
        <v>99365</v>
      </c>
      <c r="CW21" s="264">
        <v>264678</v>
      </c>
      <c r="CX21" s="264">
        <v>269030</v>
      </c>
      <c r="CY21" s="264">
        <v>275789</v>
      </c>
      <c r="CZ21" s="264">
        <v>35128</v>
      </c>
      <c r="DA21" s="264">
        <v>22626</v>
      </c>
      <c r="DB21" s="265">
        <v>18114029</v>
      </c>
      <c r="DC21" s="263">
        <v>1017970</v>
      </c>
      <c r="DD21" s="264">
        <v>36903929</v>
      </c>
      <c r="DE21" s="264">
        <v>0</v>
      </c>
      <c r="DF21" s="264">
        <v>3051</v>
      </c>
      <c r="DG21" s="264">
        <v>732112</v>
      </c>
      <c r="DH21" s="264">
        <v>82122</v>
      </c>
      <c r="DI21" s="264">
        <v>3677</v>
      </c>
      <c r="DJ21" s="265">
        <v>38742861</v>
      </c>
      <c r="DK21" s="265">
        <v>56856890</v>
      </c>
      <c r="DL21" s="265">
        <v>19320077</v>
      </c>
      <c r="DM21" s="265">
        <v>58062938</v>
      </c>
      <c r="DN21" s="265">
        <v>76176967</v>
      </c>
      <c r="DO21" s="265">
        <v>-52867427</v>
      </c>
      <c r="DP21" s="264">
        <v>5195511</v>
      </c>
      <c r="DQ21" s="265">
        <v>23309540</v>
      </c>
      <c r="DS21" s="389">
        <v>0.92983324999999994</v>
      </c>
      <c r="DT21" s="389">
        <v>7.0166750000000055E-2</v>
      </c>
      <c r="DU21" s="389">
        <v>1.4511230029702579E-2</v>
      </c>
      <c r="DV21" s="389">
        <v>0</v>
      </c>
    </row>
    <row r="22" spans="1:131" ht="15" customHeight="1">
      <c r="A22" s="266" t="s">
        <v>347</v>
      </c>
      <c r="B22" s="267" t="s">
        <v>605</v>
      </c>
      <c r="C22" s="263">
        <v>4604</v>
      </c>
      <c r="D22" s="264">
        <v>136389</v>
      </c>
      <c r="E22" s="264">
        <v>1705</v>
      </c>
      <c r="F22" s="264">
        <v>252067</v>
      </c>
      <c r="G22" s="264">
        <v>50063</v>
      </c>
      <c r="H22" s="264">
        <v>0</v>
      </c>
      <c r="I22" s="264">
        <v>0</v>
      </c>
      <c r="J22" s="264">
        <v>7941</v>
      </c>
      <c r="K22" s="264">
        <v>16703</v>
      </c>
      <c r="L22" s="264">
        <v>18228</v>
      </c>
      <c r="M22" s="264">
        <v>0</v>
      </c>
      <c r="N22" s="264">
        <v>7598</v>
      </c>
      <c r="O22" s="264">
        <v>19667</v>
      </c>
      <c r="P22" s="264">
        <v>8256</v>
      </c>
      <c r="Q22" s="264">
        <v>46947</v>
      </c>
      <c r="R22" s="264">
        <v>70</v>
      </c>
      <c r="S22" s="264">
        <v>2245</v>
      </c>
      <c r="T22" s="264">
        <v>10301241</v>
      </c>
      <c r="U22" s="264">
        <v>587604</v>
      </c>
      <c r="V22" s="264">
        <v>1872267</v>
      </c>
      <c r="W22" s="264">
        <v>163634</v>
      </c>
      <c r="X22" s="264">
        <v>2355</v>
      </c>
      <c r="Y22" s="264">
        <v>3526</v>
      </c>
      <c r="Z22" s="264">
        <v>0</v>
      </c>
      <c r="AA22" s="264">
        <v>0</v>
      </c>
      <c r="AB22" s="264">
        <v>0</v>
      </c>
      <c r="AC22" s="264">
        <v>284</v>
      </c>
      <c r="AD22" s="264">
        <v>2356</v>
      </c>
      <c r="AE22" s="264">
        <v>0</v>
      </c>
      <c r="AF22" s="264">
        <v>5092</v>
      </c>
      <c r="AG22" s="264">
        <v>374</v>
      </c>
      <c r="AH22" s="264">
        <v>39936</v>
      </c>
      <c r="AI22" s="264">
        <v>90127</v>
      </c>
      <c r="AJ22" s="264">
        <v>11412</v>
      </c>
      <c r="AK22" s="264">
        <v>37346</v>
      </c>
      <c r="AL22" s="264">
        <v>0</v>
      </c>
      <c r="AM22" s="264">
        <v>0</v>
      </c>
      <c r="AN22" s="264">
        <v>909</v>
      </c>
      <c r="AO22" s="264">
        <v>2149</v>
      </c>
      <c r="AP22" s="264">
        <v>0</v>
      </c>
      <c r="AQ22" s="264">
        <v>0</v>
      </c>
      <c r="AR22" s="264">
        <v>9300</v>
      </c>
      <c r="AS22" s="264">
        <v>24461</v>
      </c>
      <c r="AT22" s="264">
        <v>37835</v>
      </c>
      <c r="AU22" s="264">
        <v>17379</v>
      </c>
      <c r="AV22" s="264">
        <v>20365</v>
      </c>
      <c r="AW22" s="264">
        <v>61634</v>
      </c>
      <c r="AX22" s="264">
        <v>4968</v>
      </c>
      <c r="AY22" s="264">
        <v>30825</v>
      </c>
      <c r="AZ22" s="264">
        <v>6235</v>
      </c>
      <c r="BA22" s="264">
        <v>1452</v>
      </c>
      <c r="BB22" s="264">
        <v>717</v>
      </c>
      <c r="BC22" s="264">
        <v>732</v>
      </c>
      <c r="BD22" s="264">
        <v>3152</v>
      </c>
      <c r="BE22" s="264">
        <v>367</v>
      </c>
      <c r="BF22" s="264">
        <v>67116</v>
      </c>
      <c r="BG22" s="264">
        <v>88851</v>
      </c>
      <c r="BH22" s="264">
        <v>5736</v>
      </c>
      <c r="BI22" s="264">
        <v>528061</v>
      </c>
      <c r="BJ22" s="264">
        <v>0</v>
      </c>
      <c r="BK22" s="264">
        <v>18458922</v>
      </c>
      <c r="BL22" s="264">
        <v>1303474</v>
      </c>
      <c r="BM22" s="264">
        <v>1842264</v>
      </c>
      <c r="BN22" s="264">
        <v>34775</v>
      </c>
      <c r="BO22" s="264">
        <v>62</v>
      </c>
      <c r="BP22" s="264">
        <v>14</v>
      </c>
      <c r="BQ22" s="264">
        <v>790</v>
      </c>
      <c r="BR22" s="264">
        <v>239818</v>
      </c>
      <c r="BS22" s="264">
        <v>137922</v>
      </c>
      <c r="BT22" s="264">
        <v>18665</v>
      </c>
      <c r="BU22" s="264">
        <v>3</v>
      </c>
      <c r="BV22" s="264">
        <v>147</v>
      </c>
      <c r="BW22" s="264">
        <v>1352</v>
      </c>
      <c r="BX22" s="264">
        <v>67</v>
      </c>
      <c r="BY22" s="264">
        <v>84</v>
      </c>
      <c r="BZ22" s="264">
        <v>0</v>
      </c>
      <c r="CA22" s="264">
        <v>1256</v>
      </c>
      <c r="CB22" s="264">
        <v>20</v>
      </c>
      <c r="CC22" s="264">
        <v>8</v>
      </c>
      <c r="CD22" s="264">
        <v>3919</v>
      </c>
      <c r="CE22" s="264">
        <v>394542</v>
      </c>
      <c r="CF22" s="264">
        <v>746</v>
      </c>
      <c r="CG22" s="264">
        <v>4069</v>
      </c>
      <c r="CH22" s="264">
        <v>3364</v>
      </c>
      <c r="CI22" s="264">
        <v>4397</v>
      </c>
      <c r="CJ22" s="264">
        <v>4973</v>
      </c>
      <c r="CK22" s="264">
        <v>7706</v>
      </c>
      <c r="CL22" s="264">
        <v>7433</v>
      </c>
      <c r="CM22" s="264">
        <v>7570</v>
      </c>
      <c r="CN22" s="264">
        <v>2237</v>
      </c>
      <c r="CO22" s="264">
        <v>2136</v>
      </c>
      <c r="CP22" s="264">
        <v>6122</v>
      </c>
      <c r="CQ22" s="264">
        <v>3566</v>
      </c>
      <c r="CR22" s="264">
        <v>2</v>
      </c>
      <c r="CS22" s="264">
        <v>8587</v>
      </c>
      <c r="CT22" s="264">
        <v>85045</v>
      </c>
      <c r="CU22" s="264">
        <v>14761</v>
      </c>
      <c r="CV22" s="264">
        <v>134624</v>
      </c>
      <c r="CW22" s="264">
        <v>14907</v>
      </c>
      <c r="CX22" s="264">
        <v>32032</v>
      </c>
      <c r="CY22" s="264">
        <v>42123</v>
      </c>
      <c r="CZ22" s="264">
        <v>0</v>
      </c>
      <c r="DA22" s="264">
        <v>1014</v>
      </c>
      <c r="DB22" s="265">
        <v>37427799</v>
      </c>
      <c r="DC22" s="263">
        <v>47585</v>
      </c>
      <c r="DD22" s="264">
        <v>237462</v>
      </c>
      <c r="DE22" s="264">
        <v>16857</v>
      </c>
      <c r="DF22" s="264">
        <v>15035</v>
      </c>
      <c r="DG22" s="264">
        <v>104741</v>
      </c>
      <c r="DH22" s="264">
        <v>-535828</v>
      </c>
      <c r="DI22" s="264">
        <v>3008</v>
      </c>
      <c r="DJ22" s="265">
        <v>-111140</v>
      </c>
      <c r="DK22" s="265">
        <v>37316659</v>
      </c>
      <c r="DL22" s="265">
        <v>45547916</v>
      </c>
      <c r="DM22" s="265">
        <v>45436776</v>
      </c>
      <c r="DN22" s="265">
        <v>82864575</v>
      </c>
      <c r="DO22" s="265">
        <v>-26175585</v>
      </c>
      <c r="DP22" s="264">
        <v>19261191</v>
      </c>
      <c r="DQ22" s="265">
        <v>56688990</v>
      </c>
      <c r="DS22" s="389">
        <v>0.70144503000000002</v>
      </c>
      <c r="DT22" s="389">
        <v>0.29855496999999998</v>
      </c>
      <c r="DU22" s="389">
        <v>9.3373952277906068E-5</v>
      </c>
      <c r="DV22" s="389">
        <v>1.4565924321452266E-5</v>
      </c>
      <c r="DZ22" s="246"/>
    </row>
    <row r="23" spans="1:131" ht="15" customHeight="1">
      <c r="A23" s="266" t="s">
        <v>348</v>
      </c>
      <c r="B23" s="267" t="s">
        <v>606</v>
      </c>
      <c r="C23" s="263">
        <v>0</v>
      </c>
      <c r="D23" s="264">
        <v>0</v>
      </c>
      <c r="E23" s="264">
        <v>457</v>
      </c>
      <c r="F23" s="264">
        <v>19857</v>
      </c>
      <c r="G23" s="264">
        <v>11964</v>
      </c>
      <c r="H23" s="264">
        <v>0</v>
      </c>
      <c r="I23" s="264">
        <v>0</v>
      </c>
      <c r="J23" s="264">
        <v>14736</v>
      </c>
      <c r="K23" s="264">
        <v>22678</v>
      </c>
      <c r="L23" s="264">
        <v>9629</v>
      </c>
      <c r="M23" s="264">
        <v>1575</v>
      </c>
      <c r="N23" s="264">
        <v>11717</v>
      </c>
      <c r="O23" s="264">
        <v>23753</v>
      </c>
      <c r="P23" s="264">
        <v>2934</v>
      </c>
      <c r="Q23" s="264">
        <v>70</v>
      </c>
      <c r="R23" s="264">
        <v>485</v>
      </c>
      <c r="S23" s="264">
        <v>4319</v>
      </c>
      <c r="T23" s="264">
        <v>17021</v>
      </c>
      <c r="U23" s="264">
        <v>126911</v>
      </c>
      <c r="V23" s="264">
        <v>34223</v>
      </c>
      <c r="W23" s="264">
        <v>40977</v>
      </c>
      <c r="X23" s="264">
        <v>10754</v>
      </c>
      <c r="Y23" s="264">
        <v>1951</v>
      </c>
      <c r="Z23" s="264">
        <v>922</v>
      </c>
      <c r="AA23" s="264">
        <v>37</v>
      </c>
      <c r="AB23" s="264">
        <v>310</v>
      </c>
      <c r="AC23" s="264">
        <v>57738</v>
      </c>
      <c r="AD23" s="264">
        <v>3534</v>
      </c>
      <c r="AE23" s="264">
        <v>829</v>
      </c>
      <c r="AF23" s="264">
        <v>30116</v>
      </c>
      <c r="AG23" s="264">
        <v>7935</v>
      </c>
      <c r="AH23" s="264">
        <v>3828</v>
      </c>
      <c r="AI23" s="264">
        <v>8686</v>
      </c>
      <c r="AJ23" s="264">
        <v>30285</v>
      </c>
      <c r="AK23" s="264">
        <v>16864</v>
      </c>
      <c r="AL23" s="264">
        <v>0</v>
      </c>
      <c r="AM23" s="264">
        <v>0</v>
      </c>
      <c r="AN23" s="264">
        <v>6038</v>
      </c>
      <c r="AO23" s="264">
        <v>19635</v>
      </c>
      <c r="AP23" s="264">
        <v>180</v>
      </c>
      <c r="AQ23" s="264">
        <v>0</v>
      </c>
      <c r="AR23" s="264">
        <v>5047</v>
      </c>
      <c r="AS23" s="264">
        <v>6992</v>
      </c>
      <c r="AT23" s="264">
        <v>13451</v>
      </c>
      <c r="AU23" s="264">
        <v>26894</v>
      </c>
      <c r="AV23" s="264">
        <v>65895</v>
      </c>
      <c r="AW23" s="264">
        <v>34448</v>
      </c>
      <c r="AX23" s="264">
        <v>92724</v>
      </c>
      <c r="AY23" s="264">
        <v>158847</v>
      </c>
      <c r="AZ23" s="264">
        <v>31212</v>
      </c>
      <c r="BA23" s="264">
        <v>4635</v>
      </c>
      <c r="BB23" s="264">
        <v>8864</v>
      </c>
      <c r="BC23" s="264">
        <v>6923</v>
      </c>
      <c r="BD23" s="264">
        <v>117841</v>
      </c>
      <c r="BE23" s="264">
        <v>16031</v>
      </c>
      <c r="BF23" s="264">
        <v>197980</v>
      </c>
      <c r="BG23" s="264">
        <v>119545</v>
      </c>
      <c r="BH23" s="264">
        <v>2894</v>
      </c>
      <c r="BI23" s="264">
        <v>121365</v>
      </c>
      <c r="BJ23" s="264">
        <v>1428</v>
      </c>
      <c r="BK23" s="264">
        <v>3802333</v>
      </c>
      <c r="BL23" s="264">
        <v>1908528</v>
      </c>
      <c r="BM23" s="264">
        <v>55093</v>
      </c>
      <c r="BN23" s="264">
        <v>40670</v>
      </c>
      <c r="BO23" s="264">
        <v>9443</v>
      </c>
      <c r="BP23" s="264">
        <v>65861</v>
      </c>
      <c r="BQ23" s="264">
        <v>351158</v>
      </c>
      <c r="BR23" s="264">
        <v>328916</v>
      </c>
      <c r="BS23" s="264">
        <v>419708</v>
      </c>
      <c r="BT23" s="264">
        <v>703431</v>
      </c>
      <c r="BU23" s="264">
        <v>16552</v>
      </c>
      <c r="BV23" s="264">
        <v>149483</v>
      </c>
      <c r="BW23" s="264">
        <v>83883</v>
      </c>
      <c r="BX23" s="264">
        <v>5818</v>
      </c>
      <c r="BY23" s="264">
        <v>62842</v>
      </c>
      <c r="BZ23" s="264">
        <v>0</v>
      </c>
      <c r="CA23" s="264">
        <v>12954</v>
      </c>
      <c r="CB23" s="264">
        <v>3212</v>
      </c>
      <c r="CC23" s="264">
        <v>2412</v>
      </c>
      <c r="CD23" s="264">
        <v>18957</v>
      </c>
      <c r="CE23" s="264">
        <v>176132</v>
      </c>
      <c r="CF23" s="264">
        <v>6503</v>
      </c>
      <c r="CG23" s="264">
        <v>311485</v>
      </c>
      <c r="CH23" s="264">
        <v>17861</v>
      </c>
      <c r="CI23" s="264">
        <v>316995</v>
      </c>
      <c r="CJ23" s="264">
        <v>721140</v>
      </c>
      <c r="CK23" s="264">
        <v>517541</v>
      </c>
      <c r="CL23" s="264">
        <v>284488</v>
      </c>
      <c r="CM23" s="264">
        <v>813433</v>
      </c>
      <c r="CN23" s="264">
        <v>628374</v>
      </c>
      <c r="CO23" s="264">
        <v>311937</v>
      </c>
      <c r="CP23" s="264">
        <v>711925</v>
      </c>
      <c r="CQ23" s="264">
        <v>136323</v>
      </c>
      <c r="CR23" s="264">
        <v>1972</v>
      </c>
      <c r="CS23" s="264">
        <v>22893</v>
      </c>
      <c r="CT23" s="264">
        <v>462182</v>
      </c>
      <c r="CU23" s="264">
        <v>207436</v>
      </c>
      <c r="CV23" s="264">
        <v>422214</v>
      </c>
      <c r="CW23" s="264">
        <v>45813</v>
      </c>
      <c r="CX23" s="264">
        <v>420680</v>
      </c>
      <c r="CY23" s="264">
        <v>184080</v>
      </c>
      <c r="CZ23" s="264">
        <v>0</v>
      </c>
      <c r="DA23" s="264">
        <v>8721</v>
      </c>
      <c r="DB23" s="265">
        <v>16347346</v>
      </c>
      <c r="DC23" s="263">
        <v>191357</v>
      </c>
      <c r="DD23" s="264">
        <v>1396810</v>
      </c>
      <c r="DE23" s="264">
        <v>9634</v>
      </c>
      <c r="DF23" s="264">
        <v>362678</v>
      </c>
      <c r="DG23" s="264">
        <v>1706857</v>
      </c>
      <c r="DH23" s="264">
        <v>-449254</v>
      </c>
      <c r="DI23" s="264">
        <v>0</v>
      </c>
      <c r="DJ23" s="265">
        <v>3218082</v>
      </c>
      <c r="DK23" s="265">
        <v>19565428</v>
      </c>
      <c r="DL23" s="265">
        <v>906595</v>
      </c>
      <c r="DM23" s="265">
        <v>4124677</v>
      </c>
      <c r="DN23" s="265">
        <v>20472023</v>
      </c>
      <c r="DO23" s="265">
        <v>-14145093</v>
      </c>
      <c r="DP23" s="264">
        <v>-10020416</v>
      </c>
      <c r="DQ23" s="265">
        <v>6326930</v>
      </c>
      <c r="DS23" s="389">
        <v>0.72296364000000002</v>
      </c>
      <c r="DT23" s="389">
        <v>0.27703635999999998</v>
      </c>
      <c r="DU23" s="389">
        <v>5.4924859674938299E-4</v>
      </c>
      <c r="DV23" s="389">
        <v>8.3246197373714847E-6</v>
      </c>
      <c r="DZ23" s="268"/>
      <c r="EA23" s="268"/>
    </row>
    <row r="24" spans="1:131" ht="15" customHeight="1">
      <c r="A24" s="266" t="s">
        <v>349</v>
      </c>
      <c r="B24" s="267" t="s">
        <v>607</v>
      </c>
      <c r="C24" s="263">
        <v>2712</v>
      </c>
      <c r="D24" s="264">
        <v>0</v>
      </c>
      <c r="E24" s="264">
        <v>3162</v>
      </c>
      <c r="F24" s="264">
        <v>0</v>
      </c>
      <c r="G24" s="264">
        <v>2543</v>
      </c>
      <c r="H24" s="264">
        <v>0</v>
      </c>
      <c r="I24" s="264">
        <v>0</v>
      </c>
      <c r="J24" s="264">
        <v>0</v>
      </c>
      <c r="K24" s="264">
        <v>2954</v>
      </c>
      <c r="L24" s="264">
        <v>3829</v>
      </c>
      <c r="M24" s="264">
        <v>0</v>
      </c>
      <c r="N24" s="264">
        <v>21439</v>
      </c>
      <c r="O24" s="264">
        <v>26</v>
      </c>
      <c r="P24" s="264">
        <v>20</v>
      </c>
      <c r="Q24" s="264">
        <v>134</v>
      </c>
      <c r="R24" s="264">
        <v>829</v>
      </c>
      <c r="S24" s="264">
        <v>16782</v>
      </c>
      <c r="T24" s="264">
        <v>455701</v>
      </c>
      <c r="U24" s="264">
        <v>70366</v>
      </c>
      <c r="V24" s="264">
        <v>10352890</v>
      </c>
      <c r="W24" s="264">
        <v>11184796</v>
      </c>
      <c r="X24" s="264">
        <v>4117390</v>
      </c>
      <c r="Y24" s="264">
        <v>0</v>
      </c>
      <c r="Z24" s="264">
        <v>615</v>
      </c>
      <c r="AA24" s="264">
        <v>0</v>
      </c>
      <c r="AB24" s="264">
        <v>0</v>
      </c>
      <c r="AC24" s="264">
        <v>82545</v>
      </c>
      <c r="AD24" s="264">
        <v>2136</v>
      </c>
      <c r="AE24" s="264">
        <v>0</v>
      </c>
      <c r="AF24" s="264">
        <v>133952</v>
      </c>
      <c r="AG24" s="264">
        <v>27893</v>
      </c>
      <c r="AH24" s="264">
        <v>6641</v>
      </c>
      <c r="AI24" s="264">
        <v>8348</v>
      </c>
      <c r="AJ24" s="264">
        <v>0</v>
      </c>
      <c r="AK24" s="264">
        <v>11580</v>
      </c>
      <c r="AL24" s="264">
        <v>0</v>
      </c>
      <c r="AM24" s="264">
        <v>0</v>
      </c>
      <c r="AN24" s="264">
        <v>142</v>
      </c>
      <c r="AO24" s="264">
        <v>377</v>
      </c>
      <c r="AP24" s="264">
        <v>0</v>
      </c>
      <c r="AQ24" s="264">
        <v>0</v>
      </c>
      <c r="AR24" s="264">
        <v>10649</v>
      </c>
      <c r="AS24" s="264">
        <v>2520</v>
      </c>
      <c r="AT24" s="264">
        <v>36961</v>
      </c>
      <c r="AU24" s="264">
        <v>14785</v>
      </c>
      <c r="AV24" s="264">
        <v>40705</v>
      </c>
      <c r="AW24" s="264">
        <v>22783</v>
      </c>
      <c r="AX24" s="264">
        <v>82850</v>
      </c>
      <c r="AY24" s="264">
        <v>605593</v>
      </c>
      <c r="AZ24" s="264">
        <v>69916</v>
      </c>
      <c r="BA24" s="264">
        <v>6391</v>
      </c>
      <c r="BB24" s="264">
        <v>1552</v>
      </c>
      <c r="BC24" s="264">
        <v>831</v>
      </c>
      <c r="BD24" s="264">
        <v>87886</v>
      </c>
      <c r="BE24" s="264">
        <v>14766</v>
      </c>
      <c r="BF24" s="264">
        <v>68208</v>
      </c>
      <c r="BG24" s="264">
        <v>8</v>
      </c>
      <c r="BH24" s="264">
        <v>3</v>
      </c>
      <c r="BI24" s="264">
        <v>180071</v>
      </c>
      <c r="BJ24" s="264">
        <v>1214</v>
      </c>
      <c r="BK24" s="264">
        <v>1120815</v>
      </c>
      <c r="BL24" s="264">
        <v>203291</v>
      </c>
      <c r="BM24" s="264">
        <v>1038</v>
      </c>
      <c r="BN24" s="264">
        <v>0</v>
      </c>
      <c r="BO24" s="264">
        <v>0</v>
      </c>
      <c r="BP24" s="264">
        <v>20</v>
      </c>
      <c r="BQ24" s="264">
        <v>16345</v>
      </c>
      <c r="BR24" s="264">
        <v>579</v>
      </c>
      <c r="BS24" s="264">
        <v>-440817</v>
      </c>
      <c r="BT24" s="264">
        <v>101779</v>
      </c>
      <c r="BU24" s="264">
        <v>0</v>
      </c>
      <c r="BV24" s="264">
        <v>0</v>
      </c>
      <c r="BW24" s="264">
        <v>34703</v>
      </c>
      <c r="BX24" s="264">
        <v>0</v>
      </c>
      <c r="BY24" s="264">
        <v>41136</v>
      </c>
      <c r="BZ24" s="264">
        <v>0</v>
      </c>
      <c r="CA24" s="264">
        <v>455</v>
      </c>
      <c r="CB24" s="264">
        <v>465</v>
      </c>
      <c r="CC24" s="264">
        <v>29131</v>
      </c>
      <c r="CD24" s="264">
        <v>35617</v>
      </c>
      <c r="CE24" s="264">
        <v>313508</v>
      </c>
      <c r="CF24" s="264">
        <v>0</v>
      </c>
      <c r="CG24" s="264">
        <v>14409</v>
      </c>
      <c r="CH24" s="264">
        <v>31</v>
      </c>
      <c r="CI24" s="264">
        <v>2911546</v>
      </c>
      <c r="CJ24" s="264">
        <v>96038</v>
      </c>
      <c r="CK24" s="264">
        <v>486270</v>
      </c>
      <c r="CL24" s="264">
        <v>336555</v>
      </c>
      <c r="CM24" s="264">
        <v>39002</v>
      </c>
      <c r="CN24" s="264">
        <v>92320</v>
      </c>
      <c r="CO24" s="264">
        <v>92333</v>
      </c>
      <c r="CP24" s="264">
        <v>94099</v>
      </c>
      <c r="CQ24" s="264">
        <v>0</v>
      </c>
      <c r="CR24" s="264">
        <v>8</v>
      </c>
      <c r="CS24" s="264">
        <v>18926</v>
      </c>
      <c r="CT24" s="264">
        <v>976439</v>
      </c>
      <c r="CU24" s="264">
        <v>71257</v>
      </c>
      <c r="CV24" s="264">
        <v>6</v>
      </c>
      <c r="CW24" s="264">
        <v>28995</v>
      </c>
      <c r="CX24" s="264">
        <v>43767</v>
      </c>
      <c r="CY24" s="264">
        <v>4824</v>
      </c>
      <c r="CZ24" s="264">
        <v>1806413</v>
      </c>
      <c r="DA24" s="264">
        <v>61378</v>
      </c>
      <c r="DB24" s="265">
        <v>36390175</v>
      </c>
      <c r="DC24" s="263">
        <v>-313183</v>
      </c>
      <c r="DD24" s="264">
        <v>-835677</v>
      </c>
      <c r="DE24" s="264">
        <v>0</v>
      </c>
      <c r="DF24" s="264">
        <v>0</v>
      </c>
      <c r="DG24" s="264">
        <v>0</v>
      </c>
      <c r="DH24" s="264">
        <v>-113848</v>
      </c>
      <c r="DI24" s="264">
        <v>170566</v>
      </c>
      <c r="DJ24" s="265">
        <v>-1092142</v>
      </c>
      <c r="DK24" s="265">
        <v>35298033</v>
      </c>
      <c r="DL24" s="265">
        <v>24379065</v>
      </c>
      <c r="DM24" s="265">
        <v>23286923</v>
      </c>
      <c r="DN24" s="265">
        <v>59677098</v>
      </c>
      <c r="DO24" s="265">
        <v>-28746238</v>
      </c>
      <c r="DP24" s="264">
        <v>-5459315</v>
      </c>
      <c r="DQ24" s="265">
        <v>30930860</v>
      </c>
      <c r="DS24" s="389">
        <v>0.81438639999999995</v>
      </c>
      <c r="DT24" s="389">
        <v>0.18561360000000005</v>
      </c>
      <c r="DU24" s="389">
        <v>-3.2860189974709094E-4</v>
      </c>
      <c r="DV24" s="389">
        <v>0</v>
      </c>
      <c r="DZ24" s="246"/>
    </row>
    <row r="25" spans="1:131" ht="15" customHeight="1">
      <c r="A25" s="266" t="s">
        <v>350</v>
      </c>
      <c r="B25" s="267" t="s">
        <v>608</v>
      </c>
      <c r="C25" s="263">
        <v>2174549</v>
      </c>
      <c r="D25" s="264">
        <v>222986</v>
      </c>
      <c r="E25" s="264">
        <v>912112</v>
      </c>
      <c r="F25" s="264">
        <v>119089</v>
      </c>
      <c r="G25" s="264">
        <v>17564</v>
      </c>
      <c r="H25" s="264">
        <v>0</v>
      </c>
      <c r="I25" s="264">
        <v>0</v>
      </c>
      <c r="J25" s="264">
        <v>0</v>
      </c>
      <c r="K25" s="264">
        <v>835842</v>
      </c>
      <c r="L25" s="264">
        <v>351718</v>
      </c>
      <c r="M25" s="264">
        <v>29053</v>
      </c>
      <c r="N25" s="264">
        <v>678671</v>
      </c>
      <c r="O25" s="264">
        <v>977335</v>
      </c>
      <c r="P25" s="264">
        <v>226557</v>
      </c>
      <c r="Q25" s="264">
        <v>5932</v>
      </c>
      <c r="R25" s="264">
        <v>3231</v>
      </c>
      <c r="S25" s="264">
        <v>24813</v>
      </c>
      <c r="T25" s="264">
        <v>27078</v>
      </c>
      <c r="U25" s="264">
        <v>57933</v>
      </c>
      <c r="V25" s="264">
        <v>66258</v>
      </c>
      <c r="W25" s="264">
        <v>243134</v>
      </c>
      <c r="X25" s="264">
        <v>40866</v>
      </c>
      <c r="Y25" s="264">
        <v>33452</v>
      </c>
      <c r="Z25" s="264">
        <v>331</v>
      </c>
      <c r="AA25" s="264">
        <v>0</v>
      </c>
      <c r="AB25" s="264">
        <v>1018</v>
      </c>
      <c r="AC25" s="264">
        <v>738386</v>
      </c>
      <c r="AD25" s="264">
        <v>13648</v>
      </c>
      <c r="AE25" s="264">
        <v>572</v>
      </c>
      <c r="AF25" s="264">
        <v>81474</v>
      </c>
      <c r="AG25" s="264">
        <v>8604</v>
      </c>
      <c r="AH25" s="264">
        <v>109311</v>
      </c>
      <c r="AI25" s="264">
        <v>13846</v>
      </c>
      <c r="AJ25" s="264">
        <v>380445</v>
      </c>
      <c r="AK25" s="264">
        <v>81096</v>
      </c>
      <c r="AL25" s="264">
        <v>0</v>
      </c>
      <c r="AM25" s="264">
        <v>0</v>
      </c>
      <c r="AN25" s="264">
        <v>0</v>
      </c>
      <c r="AO25" s="264">
        <v>844</v>
      </c>
      <c r="AP25" s="264">
        <v>0</v>
      </c>
      <c r="AQ25" s="264">
        <v>0</v>
      </c>
      <c r="AR25" s="264">
        <v>980</v>
      </c>
      <c r="AS25" s="264">
        <v>2375</v>
      </c>
      <c r="AT25" s="264">
        <v>206038</v>
      </c>
      <c r="AU25" s="264">
        <v>63532</v>
      </c>
      <c r="AV25" s="264">
        <v>44664</v>
      </c>
      <c r="AW25" s="264">
        <v>231496</v>
      </c>
      <c r="AX25" s="264">
        <v>57582</v>
      </c>
      <c r="AY25" s="264">
        <v>411401</v>
      </c>
      <c r="AZ25" s="264">
        <v>115189</v>
      </c>
      <c r="BA25" s="264">
        <v>21623</v>
      </c>
      <c r="BB25" s="264">
        <v>5200</v>
      </c>
      <c r="BC25" s="264">
        <v>2930</v>
      </c>
      <c r="BD25" s="264">
        <v>48215</v>
      </c>
      <c r="BE25" s="264">
        <v>5986</v>
      </c>
      <c r="BF25" s="264">
        <v>73363</v>
      </c>
      <c r="BG25" s="264">
        <v>379</v>
      </c>
      <c r="BH25" s="264">
        <v>463</v>
      </c>
      <c r="BI25" s="264">
        <v>147721</v>
      </c>
      <c r="BJ25" s="264">
        <v>11942</v>
      </c>
      <c r="BK25" s="264">
        <v>4951</v>
      </c>
      <c r="BL25" s="264">
        <v>177536</v>
      </c>
      <c r="BM25" s="264">
        <v>163</v>
      </c>
      <c r="BN25" s="264">
        <v>0</v>
      </c>
      <c r="BO25" s="264">
        <v>0</v>
      </c>
      <c r="BP25" s="264">
        <v>7030</v>
      </c>
      <c r="BQ25" s="264">
        <v>41134</v>
      </c>
      <c r="BR25" s="264">
        <v>1581820</v>
      </c>
      <c r="BS25" s="264">
        <v>2573209</v>
      </c>
      <c r="BT25" s="264">
        <v>365538</v>
      </c>
      <c r="BU25" s="264">
        <v>1211</v>
      </c>
      <c r="BV25" s="264">
        <v>0</v>
      </c>
      <c r="BW25" s="264">
        <v>0</v>
      </c>
      <c r="BX25" s="264">
        <v>4045</v>
      </c>
      <c r="BY25" s="264">
        <v>68151</v>
      </c>
      <c r="BZ25" s="264">
        <v>0</v>
      </c>
      <c r="CA25" s="264">
        <v>7792</v>
      </c>
      <c r="CB25" s="264">
        <v>2169</v>
      </c>
      <c r="CC25" s="264">
        <v>1545</v>
      </c>
      <c r="CD25" s="264">
        <v>37519</v>
      </c>
      <c r="CE25" s="264">
        <v>481620</v>
      </c>
      <c r="CF25" s="264">
        <v>6599</v>
      </c>
      <c r="CG25" s="264">
        <v>28679</v>
      </c>
      <c r="CH25" s="264">
        <v>7187</v>
      </c>
      <c r="CI25" s="264">
        <v>73513</v>
      </c>
      <c r="CJ25" s="264">
        <v>106793</v>
      </c>
      <c r="CK25" s="264">
        <v>178392</v>
      </c>
      <c r="CL25" s="264">
        <v>95425</v>
      </c>
      <c r="CM25" s="264">
        <v>413393</v>
      </c>
      <c r="CN25" s="264">
        <v>483255</v>
      </c>
      <c r="CO25" s="264">
        <v>502084</v>
      </c>
      <c r="CP25" s="264">
        <v>88344</v>
      </c>
      <c r="CQ25" s="264">
        <v>924</v>
      </c>
      <c r="CR25" s="264">
        <v>1838</v>
      </c>
      <c r="CS25" s="264">
        <v>308</v>
      </c>
      <c r="CT25" s="264">
        <v>454859</v>
      </c>
      <c r="CU25" s="264">
        <v>44398</v>
      </c>
      <c r="CV25" s="264">
        <v>424740</v>
      </c>
      <c r="CW25" s="264">
        <v>20659</v>
      </c>
      <c r="CX25" s="264">
        <v>38575</v>
      </c>
      <c r="CY25" s="264">
        <v>64381</v>
      </c>
      <c r="CZ25" s="264">
        <v>3520023</v>
      </c>
      <c r="DA25" s="264">
        <v>37386</v>
      </c>
      <c r="DB25" s="265">
        <v>21876015</v>
      </c>
      <c r="DC25" s="263">
        <v>661302</v>
      </c>
      <c r="DD25" s="264">
        <v>3090968</v>
      </c>
      <c r="DE25" s="264">
        <v>0</v>
      </c>
      <c r="DF25" s="264">
        <v>0</v>
      </c>
      <c r="DG25" s="264">
        <v>0</v>
      </c>
      <c r="DH25" s="264">
        <v>-106973</v>
      </c>
      <c r="DI25" s="264">
        <v>963</v>
      </c>
      <c r="DJ25" s="265">
        <v>3646260</v>
      </c>
      <c r="DK25" s="265">
        <v>25522275</v>
      </c>
      <c r="DL25" s="265">
        <v>26537727</v>
      </c>
      <c r="DM25" s="265">
        <v>30183987</v>
      </c>
      <c r="DN25" s="265">
        <v>52060002</v>
      </c>
      <c r="DO25" s="265">
        <v>-19549472</v>
      </c>
      <c r="DP25" s="264">
        <v>10634515</v>
      </c>
      <c r="DQ25" s="265">
        <v>32510530</v>
      </c>
      <c r="DS25" s="389">
        <v>0.76597685999999998</v>
      </c>
      <c r="DT25" s="389">
        <v>0.23402314000000002</v>
      </c>
      <c r="DU25" s="389">
        <v>1.215419302981255E-3</v>
      </c>
      <c r="DV25" s="389">
        <v>0</v>
      </c>
      <c r="DZ25" s="268"/>
      <c r="EA25" s="268"/>
    </row>
    <row r="26" spans="1:131" ht="15" customHeight="1">
      <c r="A26" s="266" t="s">
        <v>351</v>
      </c>
      <c r="B26" s="267" t="s">
        <v>609</v>
      </c>
      <c r="C26" s="263">
        <v>8938</v>
      </c>
      <c r="D26" s="264">
        <v>0</v>
      </c>
      <c r="E26" s="264">
        <v>2129</v>
      </c>
      <c r="F26" s="264">
        <v>7503</v>
      </c>
      <c r="G26" s="264">
        <v>10926</v>
      </c>
      <c r="H26" s="264">
        <v>0</v>
      </c>
      <c r="I26" s="264">
        <v>0</v>
      </c>
      <c r="J26" s="264">
        <v>4503</v>
      </c>
      <c r="K26" s="264">
        <v>628633</v>
      </c>
      <c r="L26" s="264">
        <v>140955</v>
      </c>
      <c r="M26" s="264">
        <v>289286</v>
      </c>
      <c r="N26" s="264">
        <v>520045</v>
      </c>
      <c r="O26" s="264">
        <v>786019</v>
      </c>
      <c r="P26" s="264">
        <v>18902</v>
      </c>
      <c r="Q26" s="264">
        <v>254</v>
      </c>
      <c r="R26" s="264">
        <v>187</v>
      </c>
      <c r="S26" s="264">
        <v>23137</v>
      </c>
      <c r="T26" s="264">
        <v>58403</v>
      </c>
      <c r="U26" s="264">
        <v>20698</v>
      </c>
      <c r="V26" s="264">
        <v>11804</v>
      </c>
      <c r="W26" s="264">
        <v>1323996</v>
      </c>
      <c r="X26" s="264">
        <v>1825337</v>
      </c>
      <c r="Y26" s="264">
        <v>6304</v>
      </c>
      <c r="Z26" s="264">
        <v>788</v>
      </c>
      <c r="AA26" s="264">
        <v>16</v>
      </c>
      <c r="AB26" s="264">
        <v>60</v>
      </c>
      <c r="AC26" s="264">
        <v>88421</v>
      </c>
      <c r="AD26" s="264">
        <v>12979</v>
      </c>
      <c r="AE26" s="264">
        <v>2369</v>
      </c>
      <c r="AF26" s="264">
        <v>12305</v>
      </c>
      <c r="AG26" s="264">
        <v>6682</v>
      </c>
      <c r="AH26" s="264">
        <v>948</v>
      </c>
      <c r="AI26" s="264">
        <v>50926</v>
      </c>
      <c r="AJ26" s="264">
        <v>7312</v>
      </c>
      <c r="AK26" s="264">
        <v>2310</v>
      </c>
      <c r="AL26" s="264">
        <v>0</v>
      </c>
      <c r="AM26" s="264">
        <v>0</v>
      </c>
      <c r="AN26" s="264">
        <v>1145</v>
      </c>
      <c r="AO26" s="264">
        <v>35203</v>
      </c>
      <c r="AP26" s="264">
        <v>418</v>
      </c>
      <c r="AQ26" s="264">
        <v>0</v>
      </c>
      <c r="AR26" s="264">
        <v>10076</v>
      </c>
      <c r="AS26" s="264">
        <v>8677</v>
      </c>
      <c r="AT26" s="264">
        <v>212328</v>
      </c>
      <c r="AU26" s="264">
        <v>120101</v>
      </c>
      <c r="AV26" s="264">
        <v>125443</v>
      </c>
      <c r="AW26" s="264">
        <v>475138</v>
      </c>
      <c r="AX26" s="264">
        <v>388583</v>
      </c>
      <c r="AY26" s="264">
        <v>287384</v>
      </c>
      <c r="AZ26" s="264">
        <v>51844</v>
      </c>
      <c r="BA26" s="264">
        <v>43929</v>
      </c>
      <c r="BB26" s="264">
        <v>17353</v>
      </c>
      <c r="BC26" s="264">
        <v>157</v>
      </c>
      <c r="BD26" s="264">
        <v>274702</v>
      </c>
      <c r="BE26" s="264">
        <v>29183</v>
      </c>
      <c r="BF26" s="264">
        <v>869710</v>
      </c>
      <c r="BG26" s="264">
        <v>15002</v>
      </c>
      <c r="BH26" s="264">
        <v>6591</v>
      </c>
      <c r="BI26" s="264">
        <v>162339</v>
      </c>
      <c r="BJ26" s="264">
        <v>29399</v>
      </c>
      <c r="BK26" s="264">
        <v>149699</v>
      </c>
      <c r="BL26" s="264">
        <v>79051</v>
      </c>
      <c r="BM26" s="264">
        <v>380714</v>
      </c>
      <c r="BN26" s="264">
        <v>77314</v>
      </c>
      <c r="BO26" s="264">
        <v>45802</v>
      </c>
      <c r="BP26" s="264">
        <v>79555</v>
      </c>
      <c r="BQ26" s="264">
        <v>346302</v>
      </c>
      <c r="BR26" s="264">
        <v>1034318</v>
      </c>
      <c r="BS26" s="264">
        <v>3097574</v>
      </c>
      <c r="BT26" s="264">
        <v>4574059</v>
      </c>
      <c r="BU26" s="264">
        <v>10830</v>
      </c>
      <c r="BV26" s="264">
        <v>4099</v>
      </c>
      <c r="BW26" s="264">
        <v>0</v>
      </c>
      <c r="BX26" s="264">
        <v>28583</v>
      </c>
      <c r="BY26" s="264">
        <v>258337</v>
      </c>
      <c r="BZ26" s="264">
        <v>0</v>
      </c>
      <c r="CA26" s="264">
        <v>10987</v>
      </c>
      <c r="CB26" s="264">
        <v>2824</v>
      </c>
      <c r="CC26" s="264">
        <v>25500</v>
      </c>
      <c r="CD26" s="264">
        <v>8706</v>
      </c>
      <c r="CE26" s="264">
        <v>345322</v>
      </c>
      <c r="CF26" s="264">
        <v>146276</v>
      </c>
      <c r="CG26" s="264">
        <v>873845</v>
      </c>
      <c r="CH26" s="264">
        <v>67420</v>
      </c>
      <c r="CI26" s="264">
        <v>1725490</v>
      </c>
      <c r="CJ26" s="264">
        <v>4760286</v>
      </c>
      <c r="CK26" s="264">
        <v>2095565</v>
      </c>
      <c r="CL26" s="264">
        <v>2650141</v>
      </c>
      <c r="CM26" s="264">
        <v>1085467</v>
      </c>
      <c r="CN26" s="264">
        <v>745433</v>
      </c>
      <c r="CO26" s="264">
        <v>156731</v>
      </c>
      <c r="CP26" s="264">
        <v>2031929</v>
      </c>
      <c r="CQ26" s="264">
        <v>108111</v>
      </c>
      <c r="CR26" s="264">
        <v>162879</v>
      </c>
      <c r="CS26" s="264">
        <v>126616</v>
      </c>
      <c r="CT26" s="264">
        <v>1317685</v>
      </c>
      <c r="CU26" s="264">
        <v>34017</v>
      </c>
      <c r="CV26" s="264">
        <v>80144</v>
      </c>
      <c r="CW26" s="264">
        <v>98904</v>
      </c>
      <c r="CX26" s="264">
        <v>883195</v>
      </c>
      <c r="CY26" s="264">
        <v>204299</v>
      </c>
      <c r="CZ26" s="264">
        <v>0</v>
      </c>
      <c r="DA26" s="264">
        <v>4625</v>
      </c>
      <c r="DB26" s="265">
        <v>38956414</v>
      </c>
      <c r="DC26" s="263">
        <v>161752</v>
      </c>
      <c r="DD26" s="264">
        <v>461708</v>
      </c>
      <c r="DE26" s="264">
        <v>0</v>
      </c>
      <c r="DF26" s="264">
        <v>0</v>
      </c>
      <c r="DG26" s="264">
        <v>0</v>
      </c>
      <c r="DH26" s="264">
        <v>39733</v>
      </c>
      <c r="DI26" s="264">
        <v>10776</v>
      </c>
      <c r="DJ26" s="265">
        <v>673969</v>
      </c>
      <c r="DK26" s="265">
        <v>39630383</v>
      </c>
      <c r="DL26" s="265">
        <v>16407142</v>
      </c>
      <c r="DM26" s="265">
        <v>17081111</v>
      </c>
      <c r="DN26" s="265">
        <v>56037525</v>
      </c>
      <c r="DO26" s="265">
        <v>-20480585</v>
      </c>
      <c r="DP26" s="264">
        <v>-3399474</v>
      </c>
      <c r="DQ26" s="265">
        <v>35556940</v>
      </c>
      <c r="DS26" s="389">
        <v>0.51678997999999998</v>
      </c>
      <c r="DT26" s="389">
        <v>0.48321002000000002</v>
      </c>
      <c r="DU26" s="389">
        <v>1.815511566411782E-4</v>
      </c>
      <c r="DV26" s="389">
        <v>0</v>
      </c>
      <c r="DZ26" s="600"/>
      <c r="EA26" s="600"/>
    </row>
    <row r="27" spans="1:131" ht="15" customHeight="1">
      <c r="A27" s="266" t="s">
        <v>352</v>
      </c>
      <c r="B27" s="267" t="s">
        <v>610</v>
      </c>
      <c r="C27" s="263">
        <v>5632734</v>
      </c>
      <c r="D27" s="264">
        <v>0</v>
      </c>
      <c r="E27" s="264">
        <v>6014</v>
      </c>
      <c r="F27" s="264">
        <v>30406</v>
      </c>
      <c r="G27" s="264">
        <v>0</v>
      </c>
      <c r="H27" s="264">
        <v>0</v>
      </c>
      <c r="I27" s="264">
        <v>0</v>
      </c>
      <c r="J27" s="264">
        <v>0</v>
      </c>
      <c r="K27" s="264">
        <v>0</v>
      </c>
      <c r="L27" s="264">
        <v>2613</v>
      </c>
      <c r="M27" s="264">
        <v>0</v>
      </c>
      <c r="N27" s="264">
        <v>0</v>
      </c>
      <c r="O27" s="264">
        <v>0</v>
      </c>
      <c r="P27" s="264">
        <v>1022</v>
      </c>
      <c r="Q27" s="264">
        <v>38</v>
      </c>
      <c r="R27" s="264">
        <v>8</v>
      </c>
      <c r="S27" s="264">
        <v>18</v>
      </c>
      <c r="T27" s="264">
        <v>481</v>
      </c>
      <c r="U27" s="264">
        <v>0</v>
      </c>
      <c r="V27" s="264">
        <v>76</v>
      </c>
      <c r="W27" s="264">
        <v>37</v>
      </c>
      <c r="X27" s="264">
        <v>97</v>
      </c>
      <c r="Y27" s="264">
        <v>1557377</v>
      </c>
      <c r="Z27" s="264">
        <v>2007</v>
      </c>
      <c r="AA27" s="264">
        <v>232</v>
      </c>
      <c r="AB27" s="264">
        <v>7268</v>
      </c>
      <c r="AC27" s="264">
        <v>39938</v>
      </c>
      <c r="AD27" s="264">
        <v>25151</v>
      </c>
      <c r="AE27" s="264">
        <v>0</v>
      </c>
      <c r="AF27" s="264">
        <v>0</v>
      </c>
      <c r="AG27" s="264">
        <v>485</v>
      </c>
      <c r="AH27" s="264">
        <v>29</v>
      </c>
      <c r="AI27" s="264">
        <v>75</v>
      </c>
      <c r="AJ27" s="264">
        <v>0</v>
      </c>
      <c r="AK27" s="264">
        <v>3156</v>
      </c>
      <c r="AL27" s="264">
        <v>0</v>
      </c>
      <c r="AM27" s="264">
        <v>0</v>
      </c>
      <c r="AN27" s="264">
        <v>710</v>
      </c>
      <c r="AO27" s="264">
        <v>0</v>
      </c>
      <c r="AP27" s="264">
        <v>22</v>
      </c>
      <c r="AQ27" s="264">
        <v>0</v>
      </c>
      <c r="AR27" s="264">
        <v>2</v>
      </c>
      <c r="AS27" s="264">
        <v>0</v>
      </c>
      <c r="AT27" s="264">
        <v>0</v>
      </c>
      <c r="AU27" s="264">
        <v>0</v>
      </c>
      <c r="AV27" s="264">
        <v>1291</v>
      </c>
      <c r="AW27" s="264">
        <v>0</v>
      </c>
      <c r="AX27" s="264">
        <v>0</v>
      </c>
      <c r="AY27" s="264">
        <v>779</v>
      </c>
      <c r="AZ27" s="264">
        <v>0</v>
      </c>
      <c r="BA27" s="264">
        <v>0</v>
      </c>
      <c r="BB27" s="264">
        <v>0</v>
      </c>
      <c r="BC27" s="264">
        <v>595</v>
      </c>
      <c r="BD27" s="264">
        <v>0</v>
      </c>
      <c r="BE27" s="264">
        <v>0</v>
      </c>
      <c r="BF27" s="264">
        <v>0</v>
      </c>
      <c r="BG27" s="264">
        <v>0</v>
      </c>
      <c r="BH27" s="264">
        <v>0</v>
      </c>
      <c r="BI27" s="264">
        <v>363</v>
      </c>
      <c r="BJ27" s="264">
        <v>0</v>
      </c>
      <c r="BK27" s="264">
        <v>0</v>
      </c>
      <c r="BL27" s="264">
        <v>0</v>
      </c>
      <c r="BM27" s="264">
        <v>287920</v>
      </c>
      <c r="BN27" s="264">
        <v>1382</v>
      </c>
      <c r="BO27" s="264">
        <v>935</v>
      </c>
      <c r="BP27" s="264">
        <v>0</v>
      </c>
      <c r="BQ27" s="264">
        <v>0</v>
      </c>
      <c r="BR27" s="264">
        <v>0</v>
      </c>
      <c r="BS27" s="264">
        <v>0</v>
      </c>
      <c r="BT27" s="264">
        <v>0</v>
      </c>
      <c r="BU27" s="264">
        <v>155</v>
      </c>
      <c r="BV27" s="264">
        <v>0</v>
      </c>
      <c r="BW27" s="264">
        <v>0</v>
      </c>
      <c r="BX27" s="264">
        <v>0</v>
      </c>
      <c r="BY27" s="264">
        <v>0</v>
      </c>
      <c r="BZ27" s="264">
        <v>0</v>
      </c>
      <c r="CA27" s="264">
        <v>0</v>
      </c>
      <c r="CB27" s="264">
        <v>0</v>
      </c>
      <c r="CC27" s="264">
        <v>0</v>
      </c>
      <c r="CD27" s="264">
        <v>78</v>
      </c>
      <c r="CE27" s="264">
        <v>0</v>
      </c>
      <c r="CF27" s="264">
        <v>0</v>
      </c>
      <c r="CG27" s="264">
        <v>0</v>
      </c>
      <c r="CH27" s="264">
        <v>0</v>
      </c>
      <c r="CI27" s="264">
        <v>0</v>
      </c>
      <c r="CJ27" s="264">
        <v>3388</v>
      </c>
      <c r="CK27" s="264">
        <v>0</v>
      </c>
      <c r="CL27" s="264">
        <v>0</v>
      </c>
      <c r="CM27" s="264">
        <v>0</v>
      </c>
      <c r="CN27" s="264">
        <v>0</v>
      </c>
      <c r="CO27" s="264">
        <v>0</v>
      </c>
      <c r="CP27" s="264">
        <v>0</v>
      </c>
      <c r="CQ27" s="264">
        <v>0</v>
      </c>
      <c r="CR27" s="264">
        <v>0</v>
      </c>
      <c r="CS27" s="264">
        <v>0</v>
      </c>
      <c r="CT27" s="264">
        <v>0</v>
      </c>
      <c r="CU27" s="264">
        <v>0</v>
      </c>
      <c r="CV27" s="264">
        <v>0</v>
      </c>
      <c r="CW27" s="264">
        <v>0</v>
      </c>
      <c r="CX27" s="264">
        <v>10929</v>
      </c>
      <c r="CY27" s="264">
        <v>34328</v>
      </c>
      <c r="CZ27" s="264">
        <v>0</v>
      </c>
      <c r="DA27" s="264">
        <v>17688</v>
      </c>
      <c r="DB27" s="265">
        <v>7669827</v>
      </c>
      <c r="DC27" s="263">
        <v>0</v>
      </c>
      <c r="DD27" s="264">
        <v>64509</v>
      </c>
      <c r="DE27" s="264">
        <v>0</v>
      </c>
      <c r="DF27" s="264">
        <v>0</v>
      </c>
      <c r="DG27" s="264">
        <v>0</v>
      </c>
      <c r="DH27" s="264">
        <v>131648</v>
      </c>
      <c r="DI27" s="264">
        <v>0</v>
      </c>
      <c r="DJ27" s="265">
        <v>196157</v>
      </c>
      <c r="DK27" s="265">
        <v>7865984</v>
      </c>
      <c r="DL27" s="265">
        <v>5091781</v>
      </c>
      <c r="DM27" s="265">
        <v>5287938</v>
      </c>
      <c r="DN27" s="265">
        <v>12957765</v>
      </c>
      <c r="DO27" s="265">
        <v>-4344815</v>
      </c>
      <c r="DP27" s="264">
        <v>943123</v>
      </c>
      <c r="DQ27" s="265">
        <v>8612950</v>
      </c>
      <c r="DS27" s="389">
        <v>0.55235491999999997</v>
      </c>
      <c r="DT27" s="389">
        <v>0.44764508000000003</v>
      </c>
      <c r="DU27" s="389">
        <v>2.5365996612070321E-5</v>
      </c>
      <c r="DV27" s="389">
        <v>0</v>
      </c>
      <c r="DZ27" s="601"/>
      <c r="EA27" s="601"/>
    </row>
    <row r="28" spans="1:131" ht="15" customHeight="1">
      <c r="A28" s="266" t="s">
        <v>353</v>
      </c>
      <c r="B28" s="267" t="s">
        <v>611</v>
      </c>
      <c r="C28" s="263">
        <v>104433</v>
      </c>
      <c r="D28" s="264">
        <v>46906</v>
      </c>
      <c r="E28" s="264">
        <v>9381</v>
      </c>
      <c r="F28" s="264">
        <v>10280</v>
      </c>
      <c r="G28" s="264">
        <v>15957</v>
      </c>
      <c r="H28" s="264">
        <v>0</v>
      </c>
      <c r="I28" s="264">
        <v>0</v>
      </c>
      <c r="J28" s="264">
        <v>1408</v>
      </c>
      <c r="K28" s="264">
        <v>204725</v>
      </c>
      <c r="L28" s="264">
        <v>50082</v>
      </c>
      <c r="M28" s="264">
        <v>0</v>
      </c>
      <c r="N28" s="264">
        <v>249825</v>
      </c>
      <c r="O28" s="264">
        <v>136237</v>
      </c>
      <c r="P28" s="264">
        <v>18724</v>
      </c>
      <c r="Q28" s="264">
        <v>2102</v>
      </c>
      <c r="R28" s="264">
        <v>11367</v>
      </c>
      <c r="S28" s="264">
        <v>3210</v>
      </c>
      <c r="T28" s="264">
        <v>12639</v>
      </c>
      <c r="U28" s="264">
        <v>2378</v>
      </c>
      <c r="V28" s="264">
        <v>410258</v>
      </c>
      <c r="W28" s="264">
        <v>105689</v>
      </c>
      <c r="X28" s="264">
        <v>387</v>
      </c>
      <c r="Y28" s="264">
        <v>640507</v>
      </c>
      <c r="Z28" s="264">
        <v>134217</v>
      </c>
      <c r="AA28" s="264">
        <v>18409</v>
      </c>
      <c r="AB28" s="264">
        <v>4372</v>
      </c>
      <c r="AC28" s="264">
        <v>1012426</v>
      </c>
      <c r="AD28" s="264">
        <v>232933</v>
      </c>
      <c r="AE28" s="264">
        <v>2865</v>
      </c>
      <c r="AF28" s="264">
        <v>178076</v>
      </c>
      <c r="AG28" s="264">
        <v>132556</v>
      </c>
      <c r="AH28" s="264">
        <v>3380</v>
      </c>
      <c r="AI28" s="264">
        <v>153468</v>
      </c>
      <c r="AJ28" s="264">
        <v>24162</v>
      </c>
      <c r="AK28" s="264">
        <v>26050</v>
      </c>
      <c r="AL28" s="264">
        <v>0</v>
      </c>
      <c r="AM28" s="264">
        <v>0</v>
      </c>
      <c r="AN28" s="264">
        <v>45313</v>
      </c>
      <c r="AO28" s="264">
        <v>24614</v>
      </c>
      <c r="AP28" s="264">
        <v>2616</v>
      </c>
      <c r="AQ28" s="264">
        <v>0</v>
      </c>
      <c r="AR28" s="264">
        <v>2559</v>
      </c>
      <c r="AS28" s="264">
        <v>182501</v>
      </c>
      <c r="AT28" s="264">
        <v>60295</v>
      </c>
      <c r="AU28" s="264">
        <v>66037</v>
      </c>
      <c r="AV28" s="264">
        <v>101027</v>
      </c>
      <c r="AW28" s="264">
        <v>28664</v>
      </c>
      <c r="AX28" s="264">
        <v>493938</v>
      </c>
      <c r="AY28" s="264">
        <v>346273</v>
      </c>
      <c r="AZ28" s="264">
        <v>26513</v>
      </c>
      <c r="BA28" s="264">
        <v>2610</v>
      </c>
      <c r="BB28" s="264">
        <v>22078</v>
      </c>
      <c r="BC28" s="264">
        <v>10475</v>
      </c>
      <c r="BD28" s="264">
        <v>181485</v>
      </c>
      <c r="BE28" s="264">
        <v>9482</v>
      </c>
      <c r="BF28" s="264">
        <v>76810</v>
      </c>
      <c r="BG28" s="264">
        <v>23571</v>
      </c>
      <c r="BH28" s="264">
        <v>665</v>
      </c>
      <c r="BI28" s="264">
        <v>60960</v>
      </c>
      <c r="BJ28" s="264">
        <v>4688</v>
      </c>
      <c r="BK28" s="264">
        <v>34108</v>
      </c>
      <c r="BL28" s="264">
        <v>23884</v>
      </c>
      <c r="BM28" s="264">
        <v>510905</v>
      </c>
      <c r="BN28" s="264">
        <v>49</v>
      </c>
      <c r="BO28" s="264">
        <v>87</v>
      </c>
      <c r="BP28" s="264">
        <v>418342</v>
      </c>
      <c r="BQ28" s="264">
        <v>646134</v>
      </c>
      <c r="BR28" s="264">
        <v>0</v>
      </c>
      <c r="BS28" s="264">
        <v>0</v>
      </c>
      <c r="BT28" s="264">
        <v>0</v>
      </c>
      <c r="BU28" s="264">
        <v>0</v>
      </c>
      <c r="BV28" s="264">
        <v>0</v>
      </c>
      <c r="BW28" s="264">
        <v>0</v>
      </c>
      <c r="BX28" s="264">
        <v>221</v>
      </c>
      <c r="BY28" s="264">
        <v>7079</v>
      </c>
      <c r="BZ28" s="264">
        <v>0</v>
      </c>
      <c r="CA28" s="264">
        <v>0</v>
      </c>
      <c r="CB28" s="264">
        <v>0</v>
      </c>
      <c r="CC28" s="264">
        <v>0</v>
      </c>
      <c r="CD28" s="264">
        <v>4642</v>
      </c>
      <c r="CE28" s="264">
        <v>13299</v>
      </c>
      <c r="CF28" s="264">
        <v>0</v>
      </c>
      <c r="CG28" s="264">
        <v>0</v>
      </c>
      <c r="CH28" s="264">
        <v>0</v>
      </c>
      <c r="CI28" s="264">
        <v>709</v>
      </c>
      <c r="CJ28" s="264">
        <v>110058</v>
      </c>
      <c r="CK28" s="264">
        <v>2021</v>
      </c>
      <c r="CL28" s="264">
        <v>363131</v>
      </c>
      <c r="CM28" s="264">
        <v>249189</v>
      </c>
      <c r="CN28" s="264">
        <v>20984</v>
      </c>
      <c r="CO28" s="264">
        <v>21893</v>
      </c>
      <c r="CP28" s="264">
        <v>0</v>
      </c>
      <c r="CQ28" s="264">
        <v>0</v>
      </c>
      <c r="CR28" s="264">
        <v>960</v>
      </c>
      <c r="CS28" s="264">
        <v>40213</v>
      </c>
      <c r="CT28" s="264">
        <v>0</v>
      </c>
      <c r="CU28" s="264">
        <v>4825</v>
      </c>
      <c r="CV28" s="264">
        <v>24643</v>
      </c>
      <c r="CW28" s="264">
        <v>84397</v>
      </c>
      <c r="CX28" s="264">
        <v>3142</v>
      </c>
      <c r="CY28" s="264">
        <v>3109</v>
      </c>
      <c r="CZ28" s="264">
        <v>0</v>
      </c>
      <c r="DA28" s="264">
        <v>91425</v>
      </c>
      <c r="DB28" s="265">
        <v>8412032</v>
      </c>
      <c r="DC28" s="263">
        <v>101</v>
      </c>
      <c r="DD28" s="264">
        <v>103648</v>
      </c>
      <c r="DE28" s="264">
        <v>0</v>
      </c>
      <c r="DF28" s="264">
        <v>0</v>
      </c>
      <c r="DG28" s="264">
        <v>0</v>
      </c>
      <c r="DH28" s="264">
        <v>6434</v>
      </c>
      <c r="DI28" s="264">
        <v>0</v>
      </c>
      <c r="DJ28" s="265">
        <v>110183</v>
      </c>
      <c r="DK28" s="265">
        <v>8522215</v>
      </c>
      <c r="DL28" s="265">
        <v>400838</v>
      </c>
      <c r="DM28" s="265">
        <v>511021</v>
      </c>
      <c r="DN28" s="265">
        <v>8923053</v>
      </c>
      <c r="DO28" s="265">
        <v>-8031533</v>
      </c>
      <c r="DP28" s="264">
        <v>-7520512</v>
      </c>
      <c r="DQ28" s="265">
        <v>891520</v>
      </c>
      <c r="DS28" s="389">
        <v>0.94242318000000003</v>
      </c>
      <c r="DT28" s="389">
        <v>5.7576819999999973E-2</v>
      </c>
      <c r="DU28" s="389">
        <v>4.0756093209441549E-5</v>
      </c>
      <c r="DV28" s="389">
        <v>0</v>
      </c>
      <c r="DZ28" s="268"/>
      <c r="EA28" s="268"/>
    </row>
    <row r="29" spans="1:131" ht="15" customHeight="1">
      <c r="A29" s="266" t="s">
        <v>354</v>
      </c>
      <c r="B29" s="267" t="s">
        <v>612</v>
      </c>
      <c r="C29" s="263">
        <v>0</v>
      </c>
      <c r="D29" s="264">
        <v>5</v>
      </c>
      <c r="E29" s="264">
        <v>2441</v>
      </c>
      <c r="F29" s="264">
        <v>1976</v>
      </c>
      <c r="G29" s="264">
        <v>0</v>
      </c>
      <c r="H29" s="264">
        <v>0</v>
      </c>
      <c r="I29" s="264">
        <v>0</v>
      </c>
      <c r="J29" s="264">
        <v>702</v>
      </c>
      <c r="K29" s="264">
        <v>295513</v>
      </c>
      <c r="L29" s="264">
        <v>48884</v>
      </c>
      <c r="M29" s="264">
        <v>0</v>
      </c>
      <c r="N29" s="264">
        <v>131883</v>
      </c>
      <c r="O29" s="264">
        <v>123568</v>
      </c>
      <c r="P29" s="264">
        <v>22340</v>
      </c>
      <c r="Q29" s="264">
        <v>4338</v>
      </c>
      <c r="R29" s="264">
        <v>17745</v>
      </c>
      <c r="S29" s="264">
        <v>404</v>
      </c>
      <c r="T29" s="264">
        <v>101877</v>
      </c>
      <c r="U29" s="264">
        <v>7131</v>
      </c>
      <c r="V29" s="264">
        <v>699273</v>
      </c>
      <c r="W29" s="264">
        <v>45126</v>
      </c>
      <c r="X29" s="264">
        <v>26023</v>
      </c>
      <c r="Y29" s="264">
        <v>208662</v>
      </c>
      <c r="Z29" s="264">
        <v>2549</v>
      </c>
      <c r="AA29" s="264">
        <v>17057</v>
      </c>
      <c r="AB29" s="264">
        <v>214080</v>
      </c>
      <c r="AC29" s="264">
        <v>2221002</v>
      </c>
      <c r="AD29" s="264">
        <v>834529</v>
      </c>
      <c r="AE29" s="264">
        <v>12587</v>
      </c>
      <c r="AF29" s="264">
        <v>1223595</v>
      </c>
      <c r="AG29" s="264">
        <v>631744</v>
      </c>
      <c r="AH29" s="264">
        <v>474</v>
      </c>
      <c r="AI29" s="264">
        <v>179498</v>
      </c>
      <c r="AJ29" s="264">
        <v>11755</v>
      </c>
      <c r="AK29" s="264">
        <v>39387</v>
      </c>
      <c r="AL29" s="264">
        <v>0</v>
      </c>
      <c r="AM29" s="264">
        <v>0</v>
      </c>
      <c r="AN29" s="264">
        <v>0</v>
      </c>
      <c r="AO29" s="264">
        <v>436</v>
      </c>
      <c r="AP29" s="264">
        <v>1268</v>
      </c>
      <c r="AQ29" s="264">
        <v>0</v>
      </c>
      <c r="AR29" s="264">
        <v>9014</v>
      </c>
      <c r="AS29" s="264">
        <v>3532</v>
      </c>
      <c r="AT29" s="264">
        <v>7519</v>
      </c>
      <c r="AU29" s="264">
        <v>23681</v>
      </c>
      <c r="AV29" s="264">
        <v>2702</v>
      </c>
      <c r="AW29" s="264">
        <v>34382</v>
      </c>
      <c r="AX29" s="264">
        <v>285889</v>
      </c>
      <c r="AY29" s="264">
        <v>197058</v>
      </c>
      <c r="AZ29" s="264">
        <v>54494</v>
      </c>
      <c r="BA29" s="264">
        <v>15662</v>
      </c>
      <c r="BB29" s="264">
        <v>4421</v>
      </c>
      <c r="BC29" s="264">
        <v>1194</v>
      </c>
      <c r="BD29" s="264">
        <v>17749</v>
      </c>
      <c r="BE29" s="264">
        <v>162</v>
      </c>
      <c r="BF29" s="264">
        <v>58133</v>
      </c>
      <c r="BG29" s="264">
        <v>2837</v>
      </c>
      <c r="BH29" s="264">
        <v>6</v>
      </c>
      <c r="BI29" s="264">
        <v>12452</v>
      </c>
      <c r="BJ29" s="264">
        <v>0</v>
      </c>
      <c r="BK29" s="264">
        <v>16896</v>
      </c>
      <c r="BL29" s="264">
        <v>17137</v>
      </c>
      <c r="BM29" s="264">
        <v>65</v>
      </c>
      <c r="BN29" s="264">
        <v>0</v>
      </c>
      <c r="BO29" s="264">
        <v>2791</v>
      </c>
      <c r="BP29" s="264">
        <v>2514</v>
      </c>
      <c r="BQ29" s="264">
        <v>0</v>
      </c>
      <c r="BR29" s="264">
        <v>0</v>
      </c>
      <c r="BS29" s="264">
        <v>0</v>
      </c>
      <c r="BT29" s="264">
        <v>0</v>
      </c>
      <c r="BU29" s="264">
        <v>0</v>
      </c>
      <c r="BV29" s="264">
        <v>0</v>
      </c>
      <c r="BW29" s="264">
        <v>0</v>
      </c>
      <c r="BX29" s="264">
        <v>0</v>
      </c>
      <c r="BY29" s="264">
        <v>11</v>
      </c>
      <c r="BZ29" s="264">
        <v>0</v>
      </c>
      <c r="CA29" s="264">
        <v>0</v>
      </c>
      <c r="CB29" s="264">
        <v>0</v>
      </c>
      <c r="CC29" s="264">
        <v>0</v>
      </c>
      <c r="CD29" s="264">
        <v>324</v>
      </c>
      <c r="CE29" s="264">
        <v>22091</v>
      </c>
      <c r="CF29" s="264">
        <v>54</v>
      </c>
      <c r="CG29" s="264">
        <v>0</v>
      </c>
      <c r="CH29" s="264">
        <v>0</v>
      </c>
      <c r="CI29" s="264">
        <v>2981</v>
      </c>
      <c r="CJ29" s="264">
        <v>1506</v>
      </c>
      <c r="CK29" s="264">
        <v>88366</v>
      </c>
      <c r="CL29" s="264">
        <v>519751</v>
      </c>
      <c r="CM29" s="264">
        <v>203853</v>
      </c>
      <c r="CN29" s="264">
        <v>962</v>
      </c>
      <c r="CO29" s="264">
        <v>6873</v>
      </c>
      <c r="CP29" s="264">
        <v>0</v>
      </c>
      <c r="CQ29" s="264">
        <v>101</v>
      </c>
      <c r="CR29" s="264">
        <v>0</v>
      </c>
      <c r="CS29" s="264">
        <v>33830</v>
      </c>
      <c r="CT29" s="264">
        <v>0</v>
      </c>
      <c r="CU29" s="264">
        <v>0</v>
      </c>
      <c r="CV29" s="264">
        <v>0</v>
      </c>
      <c r="CW29" s="264">
        <v>33964</v>
      </c>
      <c r="CX29" s="264">
        <v>0</v>
      </c>
      <c r="CY29" s="264">
        <v>5032</v>
      </c>
      <c r="CZ29" s="264">
        <v>0</v>
      </c>
      <c r="DA29" s="264">
        <v>58254</v>
      </c>
      <c r="DB29" s="265">
        <v>8876095</v>
      </c>
      <c r="DC29" s="263">
        <v>0</v>
      </c>
      <c r="DD29" s="264">
        <v>1656</v>
      </c>
      <c r="DE29" s="264">
        <v>0</v>
      </c>
      <c r="DF29" s="264">
        <v>0</v>
      </c>
      <c r="DG29" s="264">
        <v>0</v>
      </c>
      <c r="DH29" s="264">
        <v>146</v>
      </c>
      <c r="DI29" s="264">
        <v>0</v>
      </c>
      <c r="DJ29" s="265">
        <v>1802</v>
      </c>
      <c r="DK29" s="265">
        <v>8877897</v>
      </c>
      <c r="DL29" s="265">
        <v>0</v>
      </c>
      <c r="DM29" s="265">
        <v>1802</v>
      </c>
      <c r="DN29" s="265">
        <v>8877897</v>
      </c>
      <c r="DO29" s="265">
        <v>-8798757</v>
      </c>
      <c r="DP29" s="264">
        <v>-8796955</v>
      </c>
      <c r="DQ29" s="265">
        <v>79140</v>
      </c>
      <c r="DS29" s="389">
        <v>0.99108573</v>
      </c>
      <c r="DT29" s="389">
        <v>8.9142700000000019E-3</v>
      </c>
      <c r="DU29" s="389">
        <v>6.5116635492083983E-7</v>
      </c>
      <c r="DV29" s="389">
        <v>0</v>
      </c>
    </row>
    <row r="30" spans="1:131" ht="15" customHeight="1">
      <c r="A30" s="266" t="s">
        <v>355</v>
      </c>
      <c r="B30" s="267" t="s">
        <v>613</v>
      </c>
      <c r="C30" s="263">
        <v>0</v>
      </c>
      <c r="D30" s="264">
        <v>0</v>
      </c>
      <c r="E30" s="264">
        <v>0</v>
      </c>
      <c r="F30" s="264">
        <v>0</v>
      </c>
      <c r="G30" s="264">
        <v>0</v>
      </c>
      <c r="H30" s="264">
        <v>0</v>
      </c>
      <c r="I30" s="264">
        <v>0</v>
      </c>
      <c r="J30" s="264">
        <v>0</v>
      </c>
      <c r="K30" s="264">
        <v>0</v>
      </c>
      <c r="L30" s="264">
        <v>0</v>
      </c>
      <c r="M30" s="264">
        <v>0</v>
      </c>
      <c r="N30" s="264">
        <v>5904</v>
      </c>
      <c r="O30" s="264">
        <v>0</v>
      </c>
      <c r="P30" s="264">
        <v>0</v>
      </c>
      <c r="Q30" s="264">
        <v>0</v>
      </c>
      <c r="R30" s="264">
        <v>119629</v>
      </c>
      <c r="S30" s="264">
        <v>194724</v>
      </c>
      <c r="T30" s="264">
        <v>13293</v>
      </c>
      <c r="U30" s="264">
        <v>14506</v>
      </c>
      <c r="V30" s="264">
        <v>338923</v>
      </c>
      <c r="W30" s="264">
        <v>259421</v>
      </c>
      <c r="X30" s="264">
        <v>18153</v>
      </c>
      <c r="Y30" s="264">
        <v>0</v>
      </c>
      <c r="Z30" s="264">
        <v>0</v>
      </c>
      <c r="AA30" s="264">
        <v>0</v>
      </c>
      <c r="AB30" s="264">
        <v>1664</v>
      </c>
      <c r="AC30" s="264">
        <v>0</v>
      </c>
      <c r="AD30" s="264">
        <v>91364</v>
      </c>
      <c r="AE30" s="264">
        <v>7620</v>
      </c>
      <c r="AF30" s="264">
        <v>6044988</v>
      </c>
      <c r="AG30" s="264">
        <v>5319</v>
      </c>
      <c r="AH30" s="264">
        <v>57115</v>
      </c>
      <c r="AI30" s="264">
        <v>1967</v>
      </c>
      <c r="AJ30" s="264">
        <v>0</v>
      </c>
      <c r="AK30" s="264">
        <v>13040</v>
      </c>
      <c r="AL30" s="264">
        <v>0</v>
      </c>
      <c r="AM30" s="264">
        <v>0</v>
      </c>
      <c r="AN30" s="264">
        <v>261</v>
      </c>
      <c r="AO30" s="264">
        <v>0</v>
      </c>
      <c r="AP30" s="264">
        <v>0</v>
      </c>
      <c r="AQ30" s="264">
        <v>0</v>
      </c>
      <c r="AR30" s="264">
        <v>8617</v>
      </c>
      <c r="AS30" s="264">
        <v>396</v>
      </c>
      <c r="AT30" s="264">
        <v>12926</v>
      </c>
      <c r="AU30" s="264">
        <v>319</v>
      </c>
      <c r="AV30" s="264">
        <v>23506</v>
      </c>
      <c r="AW30" s="264">
        <v>163369</v>
      </c>
      <c r="AX30" s="264">
        <v>174547</v>
      </c>
      <c r="AY30" s="264">
        <v>358689</v>
      </c>
      <c r="AZ30" s="264">
        <v>197491</v>
      </c>
      <c r="BA30" s="264">
        <v>21035</v>
      </c>
      <c r="BB30" s="264">
        <v>0</v>
      </c>
      <c r="BC30" s="264">
        <v>26978</v>
      </c>
      <c r="BD30" s="264">
        <v>89403</v>
      </c>
      <c r="BE30" s="264">
        <v>7870</v>
      </c>
      <c r="BF30" s="264">
        <v>446159</v>
      </c>
      <c r="BG30" s="264">
        <v>73438</v>
      </c>
      <c r="BH30" s="264">
        <v>241</v>
      </c>
      <c r="BI30" s="264">
        <v>122609</v>
      </c>
      <c r="BJ30" s="264">
        <v>0</v>
      </c>
      <c r="BK30" s="264">
        <v>12</v>
      </c>
      <c r="BL30" s="264">
        <v>0</v>
      </c>
      <c r="BM30" s="264">
        <v>0</v>
      </c>
      <c r="BN30" s="264">
        <v>0</v>
      </c>
      <c r="BO30" s="264">
        <v>0</v>
      </c>
      <c r="BP30" s="264">
        <v>0</v>
      </c>
      <c r="BQ30" s="264">
        <v>0</v>
      </c>
      <c r="BR30" s="264">
        <v>0</v>
      </c>
      <c r="BS30" s="264">
        <v>0</v>
      </c>
      <c r="BT30" s="264">
        <v>0</v>
      </c>
      <c r="BU30" s="264">
        <v>0</v>
      </c>
      <c r="BV30" s="264">
        <v>0</v>
      </c>
      <c r="BW30" s="264">
        <v>0</v>
      </c>
      <c r="BX30" s="264">
        <v>0</v>
      </c>
      <c r="BY30" s="264">
        <v>0</v>
      </c>
      <c r="BZ30" s="264">
        <v>0</v>
      </c>
      <c r="CA30" s="264">
        <v>0</v>
      </c>
      <c r="CB30" s="264">
        <v>0</v>
      </c>
      <c r="CC30" s="264">
        <v>0</v>
      </c>
      <c r="CD30" s="264">
        <v>0</v>
      </c>
      <c r="CE30" s="264">
        <v>0</v>
      </c>
      <c r="CF30" s="264">
        <v>0</v>
      </c>
      <c r="CG30" s="264">
        <v>0</v>
      </c>
      <c r="CH30" s="264">
        <v>0</v>
      </c>
      <c r="CI30" s="264">
        <v>151</v>
      </c>
      <c r="CJ30" s="264">
        <v>28</v>
      </c>
      <c r="CK30" s="264">
        <v>0</v>
      </c>
      <c r="CL30" s="264">
        <v>0</v>
      </c>
      <c r="CM30" s="264">
        <v>50586</v>
      </c>
      <c r="CN30" s="264">
        <v>0</v>
      </c>
      <c r="CO30" s="264">
        <v>1501</v>
      </c>
      <c r="CP30" s="264">
        <v>0</v>
      </c>
      <c r="CQ30" s="264">
        <v>0</v>
      </c>
      <c r="CR30" s="264">
        <v>0</v>
      </c>
      <c r="CS30" s="264">
        <v>0</v>
      </c>
      <c r="CT30" s="264">
        <v>0</v>
      </c>
      <c r="CU30" s="264">
        <v>0</v>
      </c>
      <c r="CV30" s="264">
        <v>0</v>
      </c>
      <c r="CW30" s="264">
        <v>0</v>
      </c>
      <c r="CX30" s="264">
        <v>0</v>
      </c>
      <c r="CY30" s="264">
        <v>0</v>
      </c>
      <c r="CZ30" s="264">
        <v>0</v>
      </c>
      <c r="DA30" s="264">
        <v>164432</v>
      </c>
      <c r="DB30" s="265">
        <v>9132194</v>
      </c>
      <c r="DC30" s="263">
        <v>0</v>
      </c>
      <c r="DD30" s="264">
        <v>0</v>
      </c>
      <c r="DE30" s="264">
        <v>0</v>
      </c>
      <c r="DF30" s="264">
        <v>0</v>
      </c>
      <c r="DG30" s="264">
        <v>0</v>
      </c>
      <c r="DH30" s="264">
        <v>-10297</v>
      </c>
      <c r="DI30" s="264">
        <v>0</v>
      </c>
      <c r="DJ30" s="265">
        <v>-10297</v>
      </c>
      <c r="DK30" s="265">
        <v>9121897</v>
      </c>
      <c r="DL30" s="265">
        <v>0</v>
      </c>
      <c r="DM30" s="265">
        <v>-10297</v>
      </c>
      <c r="DN30" s="265">
        <v>9121897</v>
      </c>
      <c r="DO30" s="265">
        <v>-8775927</v>
      </c>
      <c r="DP30" s="264">
        <v>-8786224</v>
      </c>
      <c r="DQ30" s="265">
        <v>345970</v>
      </c>
      <c r="DS30" s="389">
        <v>0.96207257999999996</v>
      </c>
      <c r="DT30" s="389">
        <v>3.7927420000000045E-2</v>
      </c>
      <c r="DU30" s="389">
        <v>0</v>
      </c>
      <c r="DV30" s="389">
        <v>0</v>
      </c>
      <c r="DZ30" s="246"/>
    </row>
    <row r="31" spans="1:131" ht="15" customHeight="1">
      <c r="A31" s="266" t="s">
        <v>356</v>
      </c>
      <c r="B31" s="267" t="s">
        <v>614</v>
      </c>
      <c r="C31" s="263">
        <v>0</v>
      </c>
      <c r="D31" s="264">
        <v>1621295</v>
      </c>
      <c r="E31" s="264">
        <v>243391</v>
      </c>
      <c r="F31" s="264">
        <v>0</v>
      </c>
      <c r="G31" s="264">
        <v>95523</v>
      </c>
      <c r="H31" s="264">
        <v>0</v>
      </c>
      <c r="I31" s="264">
        <v>0</v>
      </c>
      <c r="J31" s="264">
        <v>0</v>
      </c>
      <c r="K31" s="264">
        <v>2068</v>
      </c>
      <c r="L31" s="264">
        <v>248</v>
      </c>
      <c r="M31" s="264">
        <v>0</v>
      </c>
      <c r="N31" s="264">
        <v>24501</v>
      </c>
      <c r="O31" s="264">
        <v>23001</v>
      </c>
      <c r="P31" s="264">
        <v>0</v>
      </c>
      <c r="Q31" s="264">
        <v>6835</v>
      </c>
      <c r="R31" s="264">
        <v>0</v>
      </c>
      <c r="S31" s="264">
        <v>235</v>
      </c>
      <c r="T31" s="264">
        <v>0</v>
      </c>
      <c r="U31" s="264">
        <v>0</v>
      </c>
      <c r="V31" s="264">
        <v>0</v>
      </c>
      <c r="W31" s="264">
        <v>0</v>
      </c>
      <c r="X31" s="264">
        <v>0</v>
      </c>
      <c r="Y31" s="264">
        <v>0</v>
      </c>
      <c r="Z31" s="264">
        <v>0</v>
      </c>
      <c r="AA31" s="264">
        <v>0</v>
      </c>
      <c r="AB31" s="264">
        <v>0</v>
      </c>
      <c r="AC31" s="264">
        <v>1385845</v>
      </c>
      <c r="AD31" s="264">
        <v>121</v>
      </c>
      <c r="AE31" s="264">
        <v>0</v>
      </c>
      <c r="AF31" s="264">
        <v>0</v>
      </c>
      <c r="AG31" s="264">
        <v>0</v>
      </c>
      <c r="AH31" s="264">
        <v>0</v>
      </c>
      <c r="AI31" s="264">
        <v>0</v>
      </c>
      <c r="AJ31" s="264">
        <v>0</v>
      </c>
      <c r="AK31" s="264">
        <v>0</v>
      </c>
      <c r="AL31" s="264">
        <v>0</v>
      </c>
      <c r="AM31" s="264">
        <v>0</v>
      </c>
      <c r="AN31" s="264">
        <v>0</v>
      </c>
      <c r="AO31" s="264">
        <v>0</v>
      </c>
      <c r="AP31" s="264">
        <v>0</v>
      </c>
      <c r="AQ31" s="264">
        <v>0</v>
      </c>
      <c r="AR31" s="264">
        <v>0</v>
      </c>
      <c r="AS31" s="264">
        <v>0</v>
      </c>
      <c r="AT31" s="264">
        <v>0</v>
      </c>
      <c r="AU31" s="264">
        <v>0</v>
      </c>
      <c r="AV31" s="264">
        <v>0</v>
      </c>
      <c r="AW31" s="264">
        <v>0</v>
      </c>
      <c r="AX31" s="264">
        <v>0</v>
      </c>
      <c r="AY31" s="264">
        <v>0</v>
      </c>
      <c r="AZ31" s="264">
        <v>0</v>
      </c>
      <c r="BA31" s="264">
        <v>0</v>
      </c>
      <c r="BB31" s="264">
        <v>0</v>
      </c>
      <c r="BC31" s="264">
        <v>0</v>
      </c>
      <c r="BD31" s="264">
        <v>0</v>
      </c>
      <c r="BE31" s="264">
        <v>0</v>
      </c>
      <c r="BF31" s="264">
        <v>0</v>
      </c>
      <c r="BG31" s="264">
        <v>0</v>
      </c>
      <c r="BH31" s="264">
        <v>0</v>
      </c>
      <c r="BI31" s="264">
        <v>0</v>
      </c>
      <c r="BJ31" s="264">
        <v>362</v>
      </c>
      <c r="BK31" s="264">
        <v>0</v>
      </c>
      <c r="BL31" s="264">
        <v>0</v>
      </c>
      <c r="BM31" s="264">
        <v>0</v>
      </c>
      <c r="BN31" s="264">
        <v>0</v>
      </c>
      <c r="BO31" s="264">
        <v>0</v>
      </c>
      <c r="BP31" s="264">
        <v>1264</v>
      </c>
      <c r="BQ31" s="264">
        <v>646285</v>
      </c>
      <c r="BR31" s="264">
        <v>0</v>
      </c>
      <c r="BS31" s="264">
        <v>0</v>
      </c>
      <c r="BT31" s="264">
        <v>0</v>
      </c>
      <c r="BU31" s="264">
        <v>0</v>
      </c>
      <c r="BV31" s="264">
        <v>0</v>
      </c>
      <c r="BW31" s="264">
        <v>0</v>
      </c>
      <c r="BX31" s="264">
        <v>0</v>
      </c>
      <c r="BY31" s="264">
        <v>2112</v>
      </c>
      <c r="BZ31" s="264">
        <v>0</v>
      </c>
      <c r="CA31" s="264">
        <v>335</v>
      </c>
      <c r="CB31" s="264">
        <v>9</v>
      </c>
      <c r="CC31" s="264">
        <v>0</v>
      </c>
      <c r="CD31" s="264">
        <v>0</v>
      </c>
      <c r="CE31" s="264">
        <v>0</v>
      </c>
      <c r="CF31" s="264">
        <v>15120</v>
      </c>
      <c r="CG31" s="264">
        <v>0</v>
      </c>
      <c r="CH31" s="264">
        <v>0</v>
      </c>
      <c r="CI31" s="264">
        <v>73</v>
      </c>
      <c r="CJ31" s="264">
        <v>131214</v>
      </c>
      <c r="CK31" s="264">
        <v>16035</v>
      </c>
      <c r="CL31" s="264">
        <v>45302</v>
      </c>
      <c r="CM31" s="264">
        <v>79326324</v>
      </c>
      <c r="CN31" s="264">
        <v>727397</v>
      </c>
      <c r="CO31" s="264">
        <v>377574</v>
      </c>
      <c r="CP31" s="264">
        <v>0</v>
      </c>
      <c r="CQ31" s="264">
        <v>0</v>
      </c>
      <c r="CR31" s="264">
        <v>0</v>
      </c>
      <c r="CS31" s="264">
        <v>0</v>
      </c>
      <c r="CT31" s="264">
        <v>0</v>
      </c>
      <c r="CU31" s="264">
        <v>1138</v>
      </c>
      <c r="CV31" s="264">
        <v>0</v>
      </c>
      <c r="CW31" s="264">
        <v>0</v>
      </c>
      <c r="CX31" s="264">
        <v>1254</v>
      </c>
      <c r="CY31" s="264">
        <v>136</v>
      </c>
      <c r="CZ31" s="264">
        <v>0</v>
      </c>
      <c r="DA31" s="264">
        <v>156980</v>
      </c>
      <c r="DB31" s="265">
        <v>84851977</v>
      </c>
      <c r="DC31" s="263">
        <v>788492</v>
      </c>
      <c r="DD31" s="264">
        <v>6892041</v>
      </c>
      <c r="DE31" s="264">
        <v>0</v>
      </c>
      <c r="DF31" s="264">
        <v>0</v>
      </c>
      <c r="DG31" s="264">
        <v>0</v>
      </c>
      <c r="DH31" s="264">
        <v>-73681</v>
      </c>
      <c r="DI31" s="264">
        <v>32267</v>
      </c>
      <c r="DJ31" s="265">
        <v>7639119</v>
      </c>
      <c r="DK31" s="265">
        <v>92491096</v>
      </c>
      <c r="DL31" s="265">
        <v>37316350</v>
      </c>
      <c r="DM31" s="265">
        <v>44955469</v>
      </c>
      <c r="DN31" s="265">
        <v>129807446</v>
      </c>
      <c r="DO31" s="265">
        <v>-92491076</v>
      </c>
      <c r="DP31" s="264">
        <v>-47535607</v>
      </c>
      <c r="DQ31" s="265">
        <v>37316370</v>
      </c>
      <c r="DS31" s="389">
        <v>0.99999978</v>
      </c>
      <c r="DT31" s="389">
        <v>2.1999999999522402E-7</v>
      </c>
      <c r="DU31" s="389">
        <v>2.7100635361926207E-3</v>
      </c>
      <c r="DV31" s="389">
        <v>0</v>
      </c>
    </row>
    <row r="32" spans="1:131" ht="15" customHeight="1">
      <c r="A32" s="266" t="s">
        <v>357</v>
      </c>
      <c r="B32" s="267" t="s">
        <v>615</v>
      </c>
      <c r="C32" s="263">
        <v>4083916</v>
      </c>
      <c r="D32" s="264">
        <v>280311</v>
      </c>
      <c r="E32" s="264">
        <v>137157</v>
      </c>
      <c r="F32" s="264">
        <v>160874</v>
      </c>
      <c r="G32" s="264">
        <v>73924</v>
      </c>
      <c r="H32" s="264">
        <v>0</v>
      </c>
      <c r="I32" s="264">
        <v>0</v>
      </c>
      <c r="J32" s="264">
        <v>185425</v>
      </c>
      <c r="K32" s="264">
        <v>77090</v>
      </c>
      <c r="L32" s="264">
        <v>8766</v>
      </c>
      <c r="M32" s="264">
        <v>1106</v>
      </c>
      <c r="N32" s="264">
        <v>195000</v>
      </c>
      <c r="O32" s="264">
        <v>105360</v>
      </c>
      <c r="P32" s="264">
        <v>14881</v>
      </c>
      <c r="Q32" s="264">
        <v>43</v>
      </c>
      <c r="R32" s="264">
        <v>17406</v>
      </c>
      <c r="S32" s="264">
        <v>36907</v>
      </c>
      <c r="T32" s="264">
        <v>1620595</v>
      </c>
      <c r="U32" s="264">
        <v>138929</v>
      </c>
      <c r="V32" s="264">
        <v>780408</v>
      </c>
      <c r="W32" s="264">
        <v>460377</v>
      </c>
      <c r="X32" s="264">
        <v>1103557</v>
      </c>
      <c r="Y32" s="264">
        <v>37848</v>
      </c>
      <c r="Z32" s="264">
        <v>4116</v>
      </c>
      <c r="AA32" s="264">
        <v>1629</v>
      </c>
      <c r="AB32" s="264">
        <v>5492</v>
      </c>
      <c r="AC32" s="264">
        <v>506145</v>
      </c>
      <c r="AD32" s="264">
        <v>651469</v>
      </c>
      <c r="AE32" s="264">
        <v>336177</v>
      </c>
      <c r="AF32" s="264">
        <v>263623</v>
      </c>
      <c r="AG32" s="264">
        <v>95838</v>
      </c>
      <c r="AH32" s="264">
        <v>63648</v>
      </c>
      <c r="AI32" s="264">
        <v>12550</v>
      </c>
      <c r="AJ32" s="264">
        <v>272550</v>
      </c>
      <c r="AK32" s="264">
        <v>228031</v>
      </c>
      <c r="AL32" s="264">
        <v>0</v>
      </c>
      <c r="AM32" s="264">
        <v>0</v>
      </c>
      <c r="AN32" s="264">
        <v>26823</v>
      </c>
      <c r="AO32" s="264">
        <v>100055</v>
      </c>
      <c r="AP32" s="264">
        <v>135</v>
      </c>
      <c r="AQ32" s="264">
        <v>0</v>
      </c>
      <c r="AR32" s="264">
        <v>40972</v>
      </c>
      <c r="AS32" s="264">
        <v>264815</v>
      </c>
      <c r="AT32" s="264">
        <v>354590</v>
      </c>
      <c r="AU32" s="264">
        <v>241439</v>
      </c>
      <c r="AV32" s="264">
        <v>573106</v>
      </c>
      <c r="AW32" s="264">
        <v>813675</v>
      </c>
      <c r="AX32" s="264">
        <v>133932</v>
      </c>
      <c r="AY32" s="264">
        <v>626627</v>
      </c>
      <c r="AZ32" s="264">
        <v>121252</v>
      </c>
      <c r="BA32" s="264">
        <v>11497</v>
      </c>
      <c r="BB32" s="264">
        <v>32542</v>
      </c>
      <c r="BC32" s="264">
        <v>38324</v>
      </c>
      <c r="BD32" s="264">
        <v>316762</v>
      </c>
      <c r="BE32" s="264">
        <v>25216</v>
      </c>
      <c r="BF32" s="264">
        <v>4152772</v>
      </c>
      <c r="BG32" s="264">
        <v>215893</v>
      </c>
      <c r="BH32" s="264">
        <v>8647</v>
      </c>
      <c r="BI32" s="264">
        <v>422824</v>
      </c>
      <c r="BJ32" s="264">
        <v>2234</v>
      </c>
      <c r="BK32" s="264">
        <v>1504724</v>
      </c>
      <c r="BL32" s="264">
        <v>619212</v>
      </c>
      <c r="BM32" s="264">
        <v>1303576</v>
      </c>
      <c r="BN32" s="264">
        <v>3603</v>
      </c>
      <c r="BO32" s="264">
        <v>25360</v>
      </c>
      <c r="BP32" s="264">
        <v>25233</v>
      </c>
      <c r="BQ32" s="264">
        <v>300270</v>
      </c>
      <c r="BR32" s="264">
        <v>2370</v>
      </c>
      <c r="BS32" s="264">
        <v>6152</v>
      </c>
      <c r="BT32" s="264">
        <v>5058</v>
      </c>
      <c r="BU32" s="264">
        <v>494</v>
      </c>
      <c r="BV32" s="264">
        <v>3100</v>
      </c>
      <c r="BW32" s="264">
        <v>14659</v>
      </c>
      <c r="BX32" s="264">
        <v>1182</v>
      </c>
      <c r="BY32" s="264">
        <v>55718</v>
      </c>
      <c r="BZ32" s="264">
        <v>9296</v>
      </c>
      <c r="CA32" s="264">
        <v>1570</v>
      </c>
      <c r="CB32" s="264">
        <v>964</v>
      </c>
      <c r="CC32" s="264">
        <v>719</v>
      </c>
      <c r="CD32" s="264">
        <v>1807</v>
      </c>
      <c r="CE32" s="264">
        <v>34779</v>
      </c>
      <c r="CF32" s="264">
        <v>135</v>
      </c>
      <c r="CG32" s="264">
        <v>0</v>
      </c>
      <c r="CH32" s="264">
        <v>14878</v>
      </c>
      <c r="CI32" s="264">
        <v>352418</v>
      </c>
      <c r="CJ32" s="264">
        <v>338722</v>
      </c>
      <c r="CK32" s="264">
        <v>7724</v>
      </c>
      <c r="CL32" s="264">
        <v>669622</v>
      </c>
      <c r="CM32" s="264">
        <v>859188</v>
      </c>
      <c r="CN32" s="264">
        <v>234716</v>
      </c>
      <c r="CO32" s="264">
        <v>278424</v>
      </c>
      <c r="CP32" s="264">
        <v>116846</v>
      </c>
      <c r="CQ32" s="264">
        <v>265072</v>
      </c>
      <c r="CR32" s="264">
        <v>20486</v>
      </c>
      <c r="CS32" s="264">
        <v>699898</v>
      </c>
      <c r="CT32" s="264">
        <v>679859</v>
      </c>
      <c r="CU32" s="264">
        <v>196751</v>
      </c>
      <c r="CV32" s="264">
        <v>337455</v>
      </c>
      <c r="CW32" s="264">
        <v>972972</v>
      </c>
      <c r="CX32" s="264">
        <v>132839</v>
      </c>
      <c r="CY32" s="264">
        <v>417445</v>
      </c>
      <c r="CZ32" s="264">
        <v>151806</v>
      </c>
      <c r="DA32" s="264">
        <v>159351</v>
      </c>
      <c r="DB32" s="265">
        <v>31311733</v>
      </c>
      <c r="DC32" s="263">
        <v>659776</v>
      </c>
      <c r="DD32" s="264">
        <v>16652853</v>
      </c>
      <c r="DE32" s="264">
        <v>0</v>
      </c>
      <c r="DF32" s="264">
        <v>0</v>
      </c>
      <c r="DG32" s="264">
        <v>0</v>
      </c>
      <c r="DH32" s="264">
        <v>-7908</v>
      </c>
      <c r="DI32" s="264">
        <v>2371</v>
      </c>
      <c r="DJ32" s="265">
        <v>17307092</v>
      </c>
      <c r="DK32" s="265">
        <v>48618825</v>
      </c>
      <c r="DL32" s="265">
        <v>2993021</v>
      </c>
      <c r="DM32" s="265">
        <v>20300113</v>
      </c>
      <c r="DN32" s="265">
        <v>51611846</v>
      </c>
      <c r="DO32" s="265">
        <v>-47722796</v>
      </c>
      <c r="DP32" s="264">
        <v>-27422683</v>
      </c>
      <c r="DQ32" s="265">
        <v>3889050</v>
      </c>
      <c r="DS32" s="389">
        <v>0.98157033000000005</v>
      </c>
      <c r="DT32" s="389">
        <v>1.8429669999999954E-2</v>
      </c>
      <c r="DU32" s="389">
        <v>6.5481748714025191E-3</v>
      </c>
      <c r="DV32" s="389">
        <v>0</v>
      </c>
    </row>
    <row r="33" spans="1:131" ht="15" customHeight="1">
      <c r="A33" s="266" t="s">
        <v>358</v>
      </c>
      <c r="B33" s="267" t="s">
        <v>616</v>
      </c>
      <c r="C33" s="263">
        <v>3255475</v>
      </c>
      <c r="D33" s="264">
        <v>1161139</v>
      </c>
      <c r="E33" s="264">
        <v>248025</v>
      </c>
      <c r="F33" s="264">
        <v>2899016</v>
      </c>
      <c r="G33" s="264">
        <v>2888461</v>
      </c>
      <c r="H33" s="264">
        <v>0</v>
      </c>
      <c r="I33" s="264">
        <v>0</v>
      </c>
      <c r="J33" s="264">
        <v>2085339</v>
      </c>
      <c r="K33" s="264">
        <v>244321</v>
      </c>
      <c r="L33" s="264">
        <v>306301</v>
      </c>
      <c r="M33" s="264">
        <v>64491</v>
      </c>
      <c r="N33" s="264">
        <v>223713</v>
      </c>
      <c r="O33" s="264">
        <v>1060847</v>
      </c>
      <c r="P33" s="264">
        <v>77965</v>
      </c>
      <c r="Q33" s="264">
        <v>85978</v>
      </c>
      <c r="R33" s="264">
        <v>19586</v>
      </c>
      <c r="S33" s="264">
        <v>29145</v>
      </c>
      <c r="T33" s="264">
        <v>662223</v>
      </c>
      <c r="U33" s="264">
        <v>36382</v>
      </c>
      <c r="V33" s="264">
        <v>522094</v>
      </c>
      <c r="W33" s="264">
        <v>324047</v>
      </c>
      <c r="X33" s="264">
        <v>282748</v>
      </c>
      <c r="Y33" s="264">
        <v>845022</v>
      </c>
      <c r="Z33" s="264">
        <v>18943</v>
      </c>
      <c r="AA33" s="264">
        <v>1207</v>
      </c>
      <c r="AB33" s="264">
        <v>669</v>
      </c>
      <c r="AC33" s="264">
        <v>169390</v>
      </c>
      <c r="AD33" s="264">
        <v>65058</v>
      </c>
      <c r="AE33" s="264">
        <v>3226983</v>
      </c>
      <c r="AF33" s="264">
        <v>68207</v>
      </c>
      <c r="AG33" s="264">
        <v>45107</v>
      </c>
      <c r="AH33" s="264">
        <v>60679</v>
      </c>
      <c r="AI33" s="264">
        <v>370640</v>
      </c>
      <c r="AJ33" s="264">
        <v>1960532</v>
      </c>
      <c r="AK33" s="264">
        <v>463081</v>
      </c>
      <c r="AL33" s="264">
        <v>0</v>
      </c>
      <c r="AM33" s="264">
        <v>0</v>
      </c>
      <c r="AN33" s="264">
        <v>930898</v>
      </c>
      <c r="AO33" s="264">
        <v>443273</v>
      </c>
      <c r="AP33" s="264">
        <v>35721</v>
      </c>
      <c r="AQ33" s="264">
        <v>0</v>
      </c>
      <c r="AR33" s="264">
        <v>72010</v>
      </c>
      <c r="AS33" s="264">
        <v>220216</v>
      </c>
      <c r="AT33" s="264">
        <v>666812</v>
      </c>
      <c r="AU33" s="264">
        <v>355520</v>
      </c>
      <c r="AV33" s="264">
        <v>458667</v>
      </c>
      <c r="AW33" s="264">
        <v>269391</v>
      </c>
      <c r="AX33" s="264">
        <v>495566</v>
      </c>
      <c r="AY33" s="264">
        <v>403848</v>
      </c>
      <c r="AZ33" s="264">
        <v>106648</v>
      </c>
      <c r="BA33" s="264">
        <v>6717</v>
      </c>
      <c r="BB33" s="264">
        <v>12014</v>
      </c>
      <c r="BC33" s="264">
        <v>52670</v>
      </c>
      <c r="BD33" s="264">
        <v>69719</v>
      </c>
      <c r="BE33" s="264">
        <v>14275</v>
      </c>
      <c r="BF33" s="264">
        <v>1541978</v>
      </c>
      <c r="BG33" s="264">
        <v>43251</v>
      </c>
      <c r="BH33" s="264">
        <v>9956</v>
      </c>
      <c r="BI33" s="264">
        <v>233003</v>
      </c>
      <c r="BJ33" s="264">
        <v>178011</v>
      </c>
      <c r="BK33" s="264">
        <v>2708724</v>
      </c>
      <c r="BL33" s="264">
        <v>1021184</v>
      </c>
      <c r="BM33" s="264">
        <v>30020233</v>
      </c>
      <c r="BN33" s="264">
        <v>3375614</v>
      </c>
      <c r="BO33" s="264">
        <v>1407977</v>
      </c>
      <c r="BP33" s="264">
        <v>823233</v>
      </c>
      <c r="BQ33" s="264">
        <v>2447878</v>
      </c>
      <c r="BR33" s="264">
        <v>2177456</v>
      </c>
      <c r="BS33" s="264">
        <v>3745732</v>
      </c>
      <c r="BT33" s="264">
        <v>703678</v>
      </c>
      <c r="BU33" s="264">
        <v>239780</v>
      </c>
      <c r="BV33" s="264">
        <v>226995</v>
      </c>
      <c r="BW33" s="264">
        <v>4762</v>
      </c>
      <c r="BX33" s="264">
        <v>142793</v>
      </c>
      <c r="BY33" s="264">
        <v>15749800</v>
      </c>
      <c r="BZ33" s="264">
        <v>29705775</v>
      </c>
      <c r="CA33" s="264">
        <v>831526</v>
      </c>
      <c r="CB33" s="264">
        <v>910419</v>
      </c>
      <c r="CC33" s="264">
        <v>229554</v>
      </c>
      <c r="CD33" s="264">
        <v>23525</v>
      </c>
      <c r="CE33" s="264">
        <v>256920</v>
      </c>
      <c r="CF33" s="264">
        <v>172054</v>
      </c>
      <c r="CG33" s="264">
        <v>126083</v>
      </c>
      <c r="CH33" s="264">
        <v>40379</v>
      </c>
      <c r="CI33" s="264">
        <v>359434</v>
      </c>
      <c r="CJ33" s="264">
        <v>7477889</v>
      </c>
      <c r="CK33" s="264">
        <v>1599308</v>
      </c>
      <c r="CL33" s="264">
        <v>1003499</v>
      </c>
      <c r="CM33" s="264">
        <v>2655178</v>
      </c>
      <c r="CN33" s="264">
        <v>508966</v>
      </c>
      <c r="CO33" s="264">
        <v>1040058</v>
      </c>
      <c r="CP33" s="264">
        <v>417074</v>
      </c>
      <c r="CQ33" s="264">
        <v>465626</v>
      </c>
      <c r="CR33" s="264">
        <v>27888</v>
      </c>
      <c r="CS33" s="264">
        <v>731925</v>
      </c>
      <c r="CT33" s="264">
        <v>1010519</v>
      </c>
      <c r="CU33" s="264">
        <v>595193</v>
      </c>
      <c r="CV33" s="264">
        <v>2279814</v>
      </c>
      <c r="CW33" s="264">
        <v>1062257</v>
      </c>
      <c r="CX33" s="264">
        <v>1478823</v>
      </c>
      <c r="CY33" s="264">
        <v>628797</v>
      </c>
      <c r="CZ33" s="264">
        <v>0</v>
      </c>
      <c r="DA33" s="264">
        <v>2556395</v>
      </c>
      <c r="DB33" s="265">
        <v>153383695</v>
      </c>
      <c r="DC33" s="263">
        <v>227605</v>
      </c>
      <c r="DD33" s="264">
        <v>75017463</v>
      </c>
      <c r="DE33" s="264">
        <v>0</v>
      </c>
      <c r="DF33" s="264">
        <v>0</v>
      </c>
      <c r="DG33" s="264">
        <v>0</v>
      </c>
      <c r="DH33" s="264">
        <v>-174985</v>
      </c>
      <c r="DI33" s="264">
        <v>0</v>
      </c>
      <c r="DJ33" s="265">
        <v>75070083</v>
      </c>
      <c r="DK33" s="265">
        <v>228453778</v>
      </c>
      <c r="DL33" s="265">
        <v>1518813</v>
      </c>
      <c r="DM33" s="265">
        <v>76588896</v>
      </c>
      <c r="DN33" s="265">
        <v>229972591</v>
      </c>
      <c r="DO33" s="265">
        <v>-220141191</v>
      </c>
      <c r="DP33" s="264">
        <v>-143552295</v>
      </c>
      <c r="DQ33" s="265">
        <v>9831400</v>
      </c>
      <c r="DS33" s="389">
        <v>0.96361370000000002</v>
      </c>
      <c r="DT33" s="389">
        <v>3.6386299999999983E-2</v>
      </c>
      <c r="DU33" s="389">
        <v>2.9498096580385848E-2</v>
      </c>
      <c r="DV33" s="389">
        <v>0</v>
      </c>
      <c r="DZ33" s="268"/>
      <c r="EA33" s="268"/>
    </row>
    <row r="34" spans="1:131" ht="15" customHeight="1">
      <c r="A34" s="266" t="s">
        <v>359</v>
      </c>
      <c r="B34" s="267" t="s">
        <v>617</v>
      </c>
      <c r="C34" s="263">
        <v>705295</v>
      </c>
      <c r="D34" s="264">
        <v>173324</v>
      </c>
      <c r="E34" s="264">
        <v>104561</v>
      </c>
      <c r="F34" s="264">
        <v>513970</v>
      </c>
      <c r="G34" s="264">
        <v>484337</v>
      </c>
      <c r="H34" s="264">
        <v>0</v>
      </c>
      <c r="I34" s="264">
        <v>0</v>
      </c>
      <c r="J34" s="264">
        <v>3370</v>
      </c>
      <c r="K34" s="264">
        <v>380059</v>
      </c>
      <c r="L34" s="264">
        <v>606089</v>
      </c>
      <c r="M34" s="264">
        <v>69184</v>
      </c>
      <c r="N34" s="264">
        <v>604690</v>
      </c>
      <c r="O34" s="264">
        <v>1374643</v>
      </c>
      <c r="P34" s="264">
        <v>205424</v>
      </c>
      <c r="Q34" s="264">
        <v>327</v>
      </c>
      <c r="R34" s="264">
        <v>4497</v>
      </c>
      <c r="S34" s="264">
        <v>66305</v>
      </c>
      <c r="T34" s="264">
        <v>420903</v>
      </c>
      <c r="U34" s="264">
        <v>185759</v>
      </c>
      <c r="V34" s="264">
        <v>404718</v>
      </c>
      <c r="W34" s="264">
        <v>2626056</v>
      </c>
      <c r="X34" s="264">
        <v>1780692</v>
      </c>
      <c r="Y34" s="264">
        <v>78292</v>
      </c>
      <c r="Z34" s="264">
        <v>1699</v>
      </c>
      <c r="AA34" s="264">
        <v>0</v>
      </c>
      <c r="AB34" s="264">
        <v>2258</v>
      </c>
      <c r="AC34" s="264">
        <v>1317868</v>
      </c>
      <c r="AD34" s="264">
        <v>56014</v>
      </c>
      <c r="AE34" s="264">
        <v>3</v>
      </c>
      <c r="AF34" s="264">
        <v>8120871</v>
      </c>
      <c r="AG34" s="264">
        <v>418618</v>
      </c>
      <c r="AH34" s="264">
        <v>170957</v>
      </c>
      <c r="AI34" s="264">
        <v>356576</v>
      </c>
      <c r="AJ34" s="264">
        <v>19439</v>
      </c>
      <c r="AK34" s="264">
        <v>32207</v>
      </c>
      <c r="AL34" s="264">
        <v>0</v>
      </c>
      <c r="AM34" s="264">
        <v>0</v>
      </c>
      <c r="AN34" s="264">
        <v>0</v>
      </c>
      <c r="AO34" s="264">
        <v>7634</v>
      </c>
      <c r="AP34" s="264">
        <v>1478</v>
      </c>
      <c r="AQ34" s="264">
        <v>0</v>
      </c>
      <c r="AR34" s="264">
        <v>21623</v>
      </c>
      <c r="AS34" s="264">
        <v>42653</v>
      </c>
      <c r="AT34" s="264">
        <v>209315</v>
      </c>
      <c r="AU34" s="264">
        <v>327359</v>
      </c>
      <c r="AV34" s="264">
        <v>1818213</v>
      </c>
      <c r="AW34" s="264">
        <v>2323314</v>
      </c>
      <c r="AX34" s="264">
        <v>1702986</v>
      </c>
      <c r="AY34" s="264">
        <v>1845599</v>
      </c>
      <c r="AZ34" s="264">
        <v>823042</v>
      </c>
      <c r="BA34" s="264">
        <v>122813</v>
      </c>
      <c r="BB34" s="264">
        <v>42493</v>
      </c>
      <c r="BC34" s="264">
        <v>227086</v>
      </c>
      <c r="BD34" s="264">
        <v>1795794</v>
      </c>
      <c r="BE34" s="264">
        <v>268924</v>
      </c>
      <c r="BF34" s="264">
        <v>18429560</v>
      </c>
      <c r="BG34" s="264">
        <v>97535</v>
      </c>
      <c r="BH34" s="264">
        <v>11112</v>
      </c>
      <c r="BI34" s="264">
        <v>1464346</v>
      </c>
      <c r="BJ34" s="264">
        <v>25256</v>
      </c>
      <c r="BK34" s="264">
        <v>2894030</v>
      </c>
      <c r="BL34" s="264">
        <v>1339075</v>
      </c>
      <c r="BM34" s="264">
        <v>7414260</v>
      </c>
      <c r="BN34" s="264">
        <v>0</v>
      </c>
      <c r="BO34" s="264">
        <v>0</v>
      </c>
      <c r="BP34" s="264">
        <v>1042589</v>
      </c>
      <c r="BQ34" s="264">
        <v>216511</v>
      </c>
      <c r="BR34" s="264">
        <v>327463</v>
      </c>
      <c r="BS34" s="264">
        <v>3611493</v>
      </c>
      <c r="BT34" s="264">
        <v>861419</v>
      </c>
      <c r="BU34" s="264">
        <v>33889</v>
      </c>
      <c r="BV34" s="264">
        <v>154739</v>
      </c>
      <c r="BW34" s="264">
        <v>218653</v>
      </c>
      <c r="BX34" s="264">
        <v>0</v>
      </c>
      <c r="BY34" s="264">
        <v>57945</v>
      </c>
      <c r="BZ34" s="264">
        <v>2595</v>
      </c>
      <c r="CA34" s="264">
        <v>2567</v>
      </c>
      <c r="CB34" s="264">
        <v>3261</v>
      </c>
      <c r="CC34" s="264">
        <v>11409</v>
      </c>
      <c r="CD34" s="264">
        <v>30797</v>
      </c>
      <c r="CE34" s="264">
        <v>178689</v>
      </c>
      <c r="CF34" s="264">
        <v>0</v>
      </c>
      <c r="CG34" s="264">
        <v>3385</v>
      </c>
      <c r="CH34" s="264">
        <v>24877</v>
      </c>
      <c r="CI34" s="264">
        <v>648507</v>
      </c>
      <c r="CJ34" s="264">
        <v>633858</v>
      </c>
      <c r="CK34" s="264">
        <v>43945</v>
      </c>
      <c r="CL34" s="264">
        <v>1029308</v>
      </c>
      <c r="CM34" s="264">
        <v>553568</v>
      </c>
      <c r="CN34" s="264">
        <v>10394</v>
      </c>
      <c r="CO34" s="264">
        <v>26288</v>
      </c>
      <c r="CP34" s="264">
        <v>124604</v>
      </c>
      <c r="CQ34" s="264">
        <v>33380</v>
      </c>
      <c r="CR34" s="264">
        <v>17053</v>
      </c>
      <c r="CS34" s="264">
        <v>701710</v>
      </c>
      <c r="CT34" s="264">
        <v>278134</v>
      </c>
      <c r="CU34" s="264">
        <v>118782</v>
      </c>
      <c r="CV34" s="264">
        <v>122205</v>
      </c>
      <c r="CW34" s="264">
        <v>162278</v>
      </c>
      <c r="CX34" s="264">
        <v>368791</v>
      </c>
      <c r="CY34" s="264">
        <v>53939</v>
      </c>
      <c r="CZ34" s="264">
        <v>531122</v>
      </c>
      <c r="DA34" s="264">
        <v>384929</v>
      </c>
      <c r="DB34" s="265">
        <v>77169581</v>
      </c>
      <c r="DC34" s="263">
        <v>160547</v>
      </c>
      <c r="DD34" s="264">
        <v>2451787</v>
      </c>
      <c r="DE34" s="264">
        <v>53314</v>
      </c>
      <c r="DF34" s="264">
        <v>0</v>
      </c>
      <c r="DG34" s="264">
        <v>-4486</v>
      </c>
      <c r="DH34" s="264">
        <v>444929</v>
      </c>
      <c r="DI34" s="264">
        <v>105212</v>
      </c>
      <c r="DJ34" s="265">
        <v>3211303</v>
      </c>
      <c r="DK34" s="265">
        <v>80380884</v>
      </c>
      <c r="DL34" s="265">
        <v>35220974</v>
      </c>
      <c r="DM34" s="265">
        <v>38432277</v>
      </c>
      <c r="DN34" s="265">
        <v>115601858</v>
      </c>
      <c r="DO34" s="265">
        <v>-71720608</v>
      </c>
      <c r="DP34" s="264">
        <v>-33288331</v>
      </c>
      <c r="DQ34" s="265">
        <v>43881250</v>
      </c>
      <c r="DS34" s="389">
        <v>0.89225951000000003</v>
      </c>
      <c r="DT34" s="389">
        <v>0.10774048999999997</v>
      </c>
      <c r="DU34" s="389">
        <v>9.6408285255573727E-4</v>
      </c>
      <c r="DV34" s="389">
        <v>4.6067965193919802E-5</v>
      </c>
    </row>
    <row r="35" spans="1:131" ht="15" customHeight="1">
      <c r="A35" s="266" t="s">
        <v>360</v>
      </c>
      <c r="B35" s="267" t="s">
        <v>618</v>
      </c>
      <c r="C35" s="263">
        <v>120071</v>
      </c>
      <c r="D35" s="264">
        <v>55400</v>
      </c>
      <c r="E35" s="264">
        <v>58483</v>
      </c>
      <c r="F35" s="264">
        <v>100037</v>
      </c>
      <c r="G35" s="264">
        <v>40941</v>
      </c>
      <c r="H35" s="264">
        <v>0</v>
      </c>
      <c r="I35" s="264">
        <v>0</v>
      </c>
      <c r="J35" s="264">
        <v>49155</v>
      </c>
      <c r="K35" s="264">
        <v>18399</v>
      </c>
      <c r="L35" s="264">
        <v>10669</v>
      </c>
      <c r="M35" s="264">
        <v>705</v>
      </c>
      <c r="N35" s="264">
        <v>8795</v>
      </c>
      <c r="O35" s="264">
        <v>36682</v>
      </c>
      <c r="P35" s="264">
        <v>1778</v>
      </c>
      <c r="Q35" s="264">
        <v>125</v>
      </c>
      <c r="R35" s="264">
        <v>330</v>
      </c>
      <c r="S35" s="264">
        <v>25441</v>
      </c>
      <c r="T35" s="264">
        <v>23864</v>
      </c>
      <c r="U35" s="264">
        <v>8808</v>
      </c>
      <c r="V35" s="264">
        <v>24260</v>
      </c>
      <c r="W35" s="264">
        <v>25506</v>
      </c>
      <c r="X35" s="264">
        <v>19854</v>
      </c>
      <c r="Y35" s="264">
        <v>9252</v>
      </c>
      <c r="Z35" s="264">
        <v>26</v>
      </c>
      <c r="AA35" s="264">
        <v>171</v>
      </c>
      <c r="AB35" s="264">
        <v>251</v>
      </c>
      <c r="AC35" s="264">
        <v>47020</v>
      </c>
      <c r="AD35" s="264">
        <v>427</v>
      </c>
      <c r="AE35" s="264">
        <v>7402</v>
      </c>
      <c r="AF35" s="264">
        <v>23417</v>
      </c>
      <c r="AG35" s="264">
        <v>444336</v>
      </c>
      <c r="AH35" s="264">
        <v>783349</v>
      </c>
      <c r="AI35" s="264">
        <v>5099</v>
      </c>
      <c r="AJ35" s="264">
        <v>226086</v>
      </c>
      <c r="AK35" s="264">
        <v>19637</v>
      </c>
      <c r="AL35" s="264">
        <v>0</v>
      </c>
      <c r="AM35" s="264">
        <v>0</v>
      </c>
      <c r="AN35" s="264">
        <v>21032</v>
      </c>
      <c r="AO35" s="264">
        <v>4001</v>
      </c>
      <c r="AP35" s="264">
        <v>68</v>
      </c>
      <c r="AQ35" s="264">
        <v>0</v>
      </c>
      <c r="AR35" s="264">
        <v>1604</v>
      </c>
      <c r="AS35" s="264">
        <v>71873</v>
      </c>
      <c r="AT35" s="264">
        <v>54584</v>
      </c>
      <c r="AU35" s="264">
        <v>850619</v>
      </c>
      <c r="AV35" s="264">
        <v>1210365</v>
      </c>
      <c r="AW35" s="264">
        <v>547671</v>
      </c>
      <c r="AX35" s="264">
        <v>437789</v>
      </c>
      <c r="AY35" s="264">
        <v>116105</v>
      </c>
      <c r="AZ35" s="264">
        <v>320698</v>
      </c>
      <c r="BA35" s="264">
        <v>26869</v>
      </c>
      <c r="BB35" s="264">
        <v>6831</v>
      </c>
      <c r="BC35" s="264">
        <v>31555</v>
      </c>
      <c r="BD35" s="264">
        <v>750936</v>
      </c>
      <c r="BE35" s="264">
        <v>15890</v>
      </c>
      <c r="BF35" s="264">
        <v>9812513</v>
      </c>
      <c r="BG35" s="264">
        <v>103659</v>
      </c>
      <c r="BH35" s="264">
        <v>37776</v>
      </c>
      <c r="BI35" s="264">
        <v>138209</v>
      </c>
      <c r="BJ35" s="264">
        <v>47517</v>
      </c>
      <c r="BK35" s="264">
        <v>59047</v>
      </c>
      <c r="BL35" s="264">
        <v>18502</v>
      </c>
      <c r="BM35" s="264">
        <v>2280895</v>
      </c>
      <c r="BN35" s="264">
        <v>0</v>
      </c>
      <c r="BO35" s="264">
        <v>0</v>
      </c>
      <c r="BP35" s="264">
        <v>29150</v>
      </c>
      <c r="BQ35" s="264">
        <v>1224384</v>
      </c>
      <c r="BR35" s="264">
        <v>20505</v>
      </c>
      <c r="BS35" s="264">
        <v>48808</v>
      </c>
      <c r="BT35" s="264">
        <v>2167</v>
      </c>
      <c r="BU35" s="264">
        <v>0</v>
      </c>
      <c r="BV35" s="264">
        <v>0</v>
      </c>
      <c r="BW35" s="264">
        <v>0</v>
      </c>
      <c r="BX35" s="264">
        <v>1567</v>
      </c>
      <c r="BY35" s="264">
        <v>289411</v>
      </c>
      <c r="BZ35" s="264">
        <v>661724</v>
      </c>
      <c r="CA35" s="264">
        <v>22943</v>
      </c>
      <c r="CB35" s="264">
        <v>0</v>
      </c>
      <c r="CC35" s="264">
        <v>5106</v>
      </c>
      <c r="CD35" s="264">
        <v>4738</v>
      </c>
      <c r="CE35" s="264">
        <v>3434</v>
      </c>
      <c r="CF35" s="264">
        <v>6529</v>
      </c>
      <c r="CG35" s="264">
        <v>26347</v>
      </c>
      <c r="CH35" s="264">
        <v>270</v>
      </c>
      <c r="CI35" s="264">
        <v>4615</v>
      </c>
      <c r="CJ35" s="264">
        <v>352824</v>
      </c>
      <c r="CK35" s="264">
        <v>18686</v>
      </c>
      <c r="CL35" s="264">
        <v>21975</v>
      </c>
      <c r="CM35" s="264">
        <v>477584</v>
      </c>
      <c r="CN35" s="264">
        <v>102672</v>
      </c>
      <c r="CO35" s="264">
        <v>129238</v>
      </c>
      <c r="CP35" s="264">
        <v>252914</v>
      </c>
      <c r="CQ35" s="264">
        <v>42508</v>
      </c>
      <c r="CR35" s="264">
        <v>45</v>
      </c>
      <c r="CS35" s="264">
        <v>4598003</v>
      </c>
      <c r="CT35" s="264">
        <v>16231</v>
      </c>
      <c r="CU35" s="264">
        <v>86928</v>
      </c>
      <c r="CV35" s="264">
        <v>22683</v>
      </c>
      <c r="CW35" s="264">
        <v>21839</v>
      </c>
      <c r="CX35" s="264">
        <v>70524</v>
      </c>
      <c r="CY35" s="264">
        <v>52245</v>
      </c>
      <c r="CZ35" s="264">
        <v>133447</v>
      </c>
      <c r="DA35" s="264">
        <v>30196</v>
      </c>
      <c r="DB35" s="265">
        <v>27944624</v>
      </c>
      <c r="DC35" s="263">
        <v>66896</v>
      </c>
      <c r="DD35" s="264">
        <v>2758631</v>
      </c>
      <c r="DE35" s="264">
        <v>0</v>
      </c>
      <c r="DF35" s="264">
        <v>0</v>
      </c>
      <c r="DG35" s="264">
        <v>0</v>
      </c>
      <c r="DH35" s="264">
        <v>32795</v>
      </c>
      <c r="DI35" s="264">
        <v>3532</v>
      </c>
      <c r="DJ35" s="265">
        <v>2861854</v>
      </c>
      <c r="DK35" s="265">
        <v>30806478</v>
      </c>
      <c r="DL35" s="265">
        <v>6739004</v>
      </c>
      <c r="DM35" s="265">
        <v>9600858</v>
      </c>
      <c r="DN35" s="265">
        <v>37545482</v>
      </c>
      <c r="DO35" s="265">
        <v>-30698882</v>
      </c>
      <c r="DP35" s="264">
        <v>-21098024</v>
      </c>
      <c r="DQ35" s="265">
        <v>6846600</v>
      </c>
      <c r="DS35" s="389">
        <v>0.99650735999999995</v>
      </c>
      <c r="DT35" s="389">
        <v>3.4926400000000468E-3</v>
      </c>
      <c r="DU35" s="389">
        <v>1.0847389449526758E-3</v>
      </c>
      <c r="DV35" s="389">
        <v>0</v>
      </c>
    </row>
    <row r="36" spans="1:131" ht="15" customHeight="1">
      <c r="A36" s="266" t="s">
        <v>361</v>
      </c>
      <c r="B36" s="267" t="s">
        <v>619</v>
      </c>
      <c r="C36" s="263">
        <v>6614</v>
      </c>
      <c r="D36" s="264">
        <v>769</v>
      </c>
      <c r="E36" s="264">
        <v>122</v>
      </c>
      <c r="F36" s="264">
        <v>6517</v>
      </c>
      <c r="G36" s="264">
        <v>10227</v>
      </c>
      <c r="H36" s="264">
        <v>0</v>
      </c>
      <c r="I36" s="264">
        <v>0</v>
      </c>
      <c r="J36" s="264">
        <v>34642</v>
      </c>
      <c r="K36" s="264">
        <v>1081</v>
      </c>
      <c r="L36" s="264">
        <v>706</v>
      </c>
      <c r="M36" s="264">
        <v>212</v>
      </c>
      <c r="N36" s="264">
        <v>1828</v>
      </c>
      <c r="O36" s="264">
        <v>2901</v>
      </c>
      <c r="P36" s="264">
        <v>63</v>
      </c>
      <c r="Q36" s="264">
        <v>3</v>
      </c>
      <c r="R36" s="264">
        <v>145</v>
      </c>
      <c r="S36" s="264">
        <v>25118</v>
      </c>
      <c r="T36" s="264">
        <v>20564</v>
      </c>
      <c r="U36" s="264">
        <v>5024</v>
      </c>
      <c r="V36" s="264">
        <v>2625</v>
      </c>
      <c r="W36" s="264">
        <v>2115</v>
      </c>
      <c r="X36" s="264">
        <v>2613</v>
      </c>
      <c r="Y36" s="264">
        <v>851</v>
      </c>
      <c r="Z36" s="264">
        <v>22</v>
      </c>
      <c r="AA36" s="264">
        <v>1</v>
      </c>
      <c r="AB36" s="264">
        <v>3</v>
      </c>
      <c r="AC36" s="264">
        <v>285</v>
      </c>
      <c r="AD36" s="264">
        <v>2095</v>
      </c>
      <c r="AE36" s="264">
        <v>6791</v>
      </c>
      <c r="AF36" s="264">
        <v>2318</v>
      </c>
      <c r="AG36" s="264">
        <v>3823</v>
      </c>
      <c r="AH36" s="264">
        <v>2245066</v>
      </c>
      <c r="AI36" s="264">
        <v>16</v>
      </c>
      <c r="AJ36" s="264">
        <v>7605</v>
      </c>
      <c r="AK36" s="264">
        <v>2118</v>
      </c>
      <c r="AL36" s="264">
        <v>0</v>
      </c>
      <c r="AM36" s="264">
        <v>0</v>
      </c>
      <c r="AN36" s="264">
        <v>132</v>
      </c>
      <c r="AO36" s="264">
        <v>4133</v>
      </c>
      <c r="AP36" s="264">
        <v>5</v>
      </c>
      <c r="AQ36" s="264">
        <v>0</v>
      </c>
      <c r="AR36" s="264">
        <v>661</v>
      </c>
      <c r="AS36" s="264">
        <v>11884</v>
      </c>
      <c r="AT36" s="264">
        <v>2522</v>
      </c>
      <c r="AU36" s="264">
        <v>2355</v>
      </c>
      <c r="AV36" s="264">
        <v>66313</v>
      </c>
      <c r="AW36" s="264">
        <v>90278</v>
      </c>
      <c r="AX36" s="264">
        <v>20491</v>
      </c>
      <c r="AY36" s="264">
        <v>27984</v>
      </c>
      <c r="AZ36" s="264">
        <v>2363</v>
      </c>
      <c r="BA36" s="264">
        <v>49</v>
      </c>
      <c r="BB36" s="264">
        <v>2060</v>
      </c>
      <c r="BC36" s="264">
        <v>9</v>
      </c>
      <c r="BD36" s="264">
        <v>36898</v>
      </c>
      <c r="BE36" s="264">
        <v>155</v>
      </c>
      <c r="BF36" s="264">
        <v>67182</v>
      </c>
      <c r="BG36" s="264">
        <v>1401</v>
      </c>
      <c r="BH36" s="264">
        <v>261</v>
      </c>
      <c r="BI36" s="264">
        <v>85198</v>
      </c>
      <c r="BJ36" s="264">
        <v>659</v>
      </c>
      <c r="BK36" s="264">
        <v>819</v>
      </c>
      <c r="BL36" s="264">
        <v>1137</v>
      </c>
      <c r="BM36" s="264">
        <v>15126</v>
      </c>
      <c r="BN36" s="264">
        <v>1121</v>
      </c>
      <c r="BO36" s="264">
        <v>27785</v>
      </c>
      <c r="BP36" s="264">
        <v>2785</v>
      </c>
      <c r="BQ36" s="264">
        <v>13228</v>
      </c>
      <c r="BR36" s="264">
        <v>15063</v>
      </c>
      <c r="BS36" s="264">
        <v>38719</v>
      </c>
      <c r="BT36" s="264">
        <v>35012</v>
      </c>
      <c r="BU36" s="264">
        <v>65</v>
      </c>
      <c r="BV36" s="264">
        <v>22</v>
      </c>
      <c r="BW36" s="264">
        <v>0</v>
      </c>
      <c r="BX36" s="264">
        <v>1764</v>
      </c>
      <c r="BY36" s="264">
        <v>3933</v>
      </c>
      <c r="BZ36" s="264">
        <v>0</v>
      </c>
      <c r="CA36" s="264">
        <v>172</v>
      </c>
      <c r="CB36" s="264">
        <v>16</v>
      </c>
      <c r="CC36" s="264">
        <v>32</v>
      </c>
      <c r="CD36" s="264">
        <v>140</v>
      </c>
      <c r="CE36" s="264">
        <v>1811</v>
      </c>
      <c r="CF36" s="264">
        <v>11163</v>
      </c>
      <c r="CG36" s="264">
        <v>304550</v>
      </c>
      <c r="CH36" s="264">
        <v>7316</v>
      </c>
      <c r="CI36" s="264">
        <v>18320</v>
      </c>
      <c r="CJ36" s="264">
        <v>184357</v>
      </c>
      <c r="CK36" s="264">
        <v>14535</v>
      </c>
      <c r="CL36" s="264">
        <v>34038</v>
      </c>
      <c r="CM36" s="264">
        <v>15928</v>
      </c>
      <c r="CN36" s="264">
        <v>6045</v>
      </c>
      <c r="CO36" s="264">
        <v>3774</v>
      </c>
      <c r="CP36" s="264">
        <v>70973</v>
      </c>
      <c r="CQ36" s="264">
        <v>55499</v>
      </c>
      <c r="CR36" s="264">
        <v>37</v>
      </c>
      <c r="CS36" s="264">
        <v>1121</v>
      </c>
      <c r="CT36" s="264">
        <v>13721</v>
      </c>
      <c r="CU36" s="264">
        <v>32792</v>
      </c>
      <c r="CV36" s="264">
        <v>2596</v>
      </c>
      <c r="CW36" s="264">
        <v>18808</v>
      </c>
      <c r="CX36" s="264">
        <v>13288</v>
      </c>
      <c r="CY36" s="264">
        <v>70748</v>
      </c>
      <c r="CZ36" s="264">
        <v>0</v>
      </c>
      <c r="DA36" s="264">
        <v>74551</v>
      </c>
      <c r="DB36" s="265">
        <v>3930786</v>
      </c>
      <c r="DC36" s="263">
        <v>315260</v>
      </c>
      <c r="DD36" s="264">
        <v>6774263</v>
      </c>
      <c r="DE36" s="264">
        <v>0</v>
      </c>
      <c r="DF36" s="264">
        <v>0</v>
      </c>
      <c r="DG36" s="264">
        <v>0</v>
      </c>
      <c r="DH36" s="264">
        <v>64563</v>
      </c>
      <c r="DI36" s="264">
        <v>0</v>
      </c>
      <c r="DJ36" s="265">
        <v>7154086</v>
      </c>
      <c r="DK36" s="265">
        <v>11084872</v>
      </c>
      <c r="DL36" s="265">
        <v>6972462</v>
      </c>
      <c r="DM36" s="265">
        <v>14126548</v>
      </c>
      <c r="DN36" s="265">
        <v>18057334</v>
      </c>
      <c r="DO36" s="265">
        <v>-10286384</v>
      </c>
      <c r="DP36" s="264">
        <v>3840164</v>
      </c>
      <c r="DQ36" s="265">
        <v>7770950</v>
      </c>
      <c r="DS36" s="389">
        <v>0.92796597000000003</v>
      </c>
      <c r="DT36" s="389">
        <v>7.2034029999999971E-2</v>
      </c>
      <c r="DU36" s="389">
        <v>2.6637512952808651E-3</v>
      </c>
      <c r="DV36" s="389">
        <v>0</v>
      </c>
    </row>
    <row r="37" spans="1:131" ht="15" customHeight="1">
      <c r="A37" s="266" t="s">
        <v>362</v>
      </c>
      <c r="B37" s="267" t="s">
        <v>620</v>
      </c>
      <c r="C37" s="263">
        <v>0</v>
      </c>
      <c r="D37" s="264">
        <v>0</v>
      </c>
      <c r="E37" s="264">
        <v>0</v>
      </c>
      <c r="F37" s="264">
        <v>18012</v>
      </c>
      <c r="G37" s="264">
        <v>0</v>
      </c>
      <c r="H37" s="264">
        <v>0</v>
      </c>
      <c r="I37" s="264">
        <v>0</v>
      </c>
      <c r="J37" s="264">
        <v>0</v>
      </c>
      <c r="K37" s="264">
        <v>35225</v>
      </c>
      <c r="L37" s="264">
        <v>59358</v>
      </c>
      <c r="M37" s="264">
        <v>0</v>
      </c>
      <c r="N37" s="264">
        <v>600</v>
      </c>
      <c r="O37" s="264">
        <v>111724</v>
      </c>
      <c r="P37" s="264">
        <v>111625</v>
      </c>
      <c r="Q37" s="264">
        <v>0</v>
      </c>
      <c r="R37" s="264">
        <v>476</v>
      </c>
      <c r="S37" s="264">
        <v>4308</v>
      </c>
      <c r="T37" s="264">
        <v>3654</v>
      </c>
      <c r="U37" s="264">
        <v>111622</v>
      </c>
      <c r="V37" s="264">
        <v>8749</v>
      </c>
      <c r="W37" s="264">
        <v>0</v>
      </c>
      <c r="X37" s="264">
        <v>219</v>
      </c>
      <c r="Y37" s="264">
        <v>62</v>
      </c>
      <c r="Z37" s="264">
        <v>360</v>
      </c>
      <c r="AA37" s="264">
        <v>0</v>
      </c>
      <c r="AB37" s="264">
        <v>6</v>
      </c>
      <c r="AC37" s="264">
        <v>275765</v>
      </c>
      <c r="AD37" s="264">
        <v>4844</v>
      </c>
      <c r="AE37" s="264">
        <v>0</v>
      </c>
      <c r="AF37" s="264">
        <v>181537</v>
      </c>
      <c r="AG37" s="264">
        <v>7236</v>
      </c>
      <c r="AH37" s="264">
        <v>0</v>
      </c>
      <c r="AI37" s="264">
        <v>357984</v>
      </c>
      <c r="AJ37" s="264">
        <v>883</v>
      </c>
      <c r="AK37" s="264">
        <v>8443</v>
      </c>
      <c r="AL37" s="264">
        <v>0</v>
      </c>
      <c r="AM37" s="264">
        <v>0</v>
      </c>
      <c r="AN37" s="264">
        <v>0</v>
      </c>
      <c r="AO37" s="264">
        <v>0</v>
      </c>
      <c r="AP37" s="264">
        <v>0</v>
      </c>
      <c r="AQ37" s="264">
        <v>0</v>
      </c>
      <c r="AR37" s="264">
        <v>105</v>
      </c>
      <c r="AS37" s="264">
        <v>7160</v>
      </c>
      <c r="AT37" s="264">
        <v>57977</v>
      </c>
      <c r="AU37" s="264">
        <v>7159</v>
      </c>
      <c r="AV37" s="264">
        <v>30434</v>
      </c>
      <c r="AW37" s="264">
        <v>701812</v>
      </c>
      <c r="AX37" s="264">
        <v>100541</v>
      </c>
      <c r="AY37" s="264">
        <v>1222040</v>
      </c>
      <c r="AZ37" s="264">
        <v>7334</v>
      </c>
      <c r="BA37" s="264">
        <v>6994</v>
      </c>
      <c r="BB37" s="264">
        <v>10359</v>
      </c>
      <c r="BC37" s="264">
        <v>53013</v>
      </c>
      <c r="BD37" s="264">
        <v>23254</v>
      </c>
      <c r="BE37" s="264">
        <v>1026</v>
      </c>
      <c r="BF37" s="264">
        <v>6690691</v>
      </c>
      <c r="BG37" s="264">
        <v>14403</v>
      </c>
      <c r="BH37" s="264">
        <v>19971</v>
      </c>
      <c r="BI37" s="264">
        <v>222792</v>
      </c>
      <c r="BJ37" s="264">
        <v>211</v>
      </c>
      <c r="BK37" s="264">
        <v>1063120</v>
      </c>
      <c r="BL37" s="264">
        <v>160302</v>
      </c>
      <c r="BM37" s="264">
        <v>40893</v>
      </c>
      <c r="BN37" s="264">
        <v>0</v>
      </c>
      <c r="BO37" s="264">
        <v>0</v>
      </c>
      <c r="BP37" s="264">
        <v>778</v>
      </c>
      <c r="BQ37" s="264">
        <v>4580</v>
      </c>
      <c r="BR37" s="264">
        <v>4252</v>
      </c>
      <c r="BS37" s="264">
        <v>54071</v>
      </c>
      <c r="BT37" s="264">
        <v>1106</v>
      </c>
      <c r="BU37" s="264">
        <v>0</v>
      </c>
      <c r="BV37" s="264">
        <v>0</v>
      </c>
      <c r="BW37" s="264">
        <v>0</v>
      </c>
      <c r="BX37" s="264">
        <v>60</v>
      </c>
      <c r="BY37" s="264">
        <v>2510</v>
      </c>
      <c r="BZ37" s="264">
        <v>0</v>
      </c>
      <c r="CA37" s="264">
        <v>800</v>
      </c>
      <c r="CB37" s="264">
        <v>170</v>
      </c>
      <c r="CC37" s="264">
        <v>8</v>
      </c>
      <c r="CD37" s="264">
        <v>0</v>
      </c>
      <c r="CE37" s="264">
        <v>2</v>
      </c>
      <c r="CF37" s="264">
        <v>0</v>
      </c>
      <c r="CG37" s="264">
        <v>0</v>
      </c>
      <c r="CH37" s="264">
        <v>0</v>
      </c>
      <c r="CI37" s="264">
        <v>233</v>
      </c>
      <c r="CJ37" s="264">
        <v>66706</v>
      </c>
      <c r="CK37" s="264">
        <v>97399</v>
      </c>
      <c r="CL37" s="264">
        <v>163848</v>
      </c>
      <c r="CM37" s="264">
        <v>187654</v>
      </c>
      <c r="CN37" s="264">
        <v>15219</v>
      </c>
      <c r="CO37" s="264">
        <v>20421</v>
      </c>
      <c r="CP37" s="264">
        <v>12513</v>
      </c>
      <c r="CQ37" s="264">
        <v>0</v>
      </c>
      <c r="CR37" s="264">
        <v>89</v>
      </c>
      <c r="CS37" s="264">
        <v>457812</v>
      </c>
      <c r="CT37" s="264">
        <v>1115</v>
      </c>
      <c r="CU37" s="264">
        <v>47869</v>
      </c>
      <c r="CV37" s="264">
        <v>54794</v>
      </c>
      <c r="CW37" s="264">
        <v>4460</v>
      </c>
      <c r="CX37" s="264">
        <v>38548</v>
      </c>
      <c r="CY37" s="264">
        <v>5709</v>
      </c>
      <c r="CZ37" s="264">
        <v>0</v>
      </c>
      <c r="DA37" s="264">
        <v>85614</v>
      </c>
      <c r="DB37" s="265">
        <v>13072623</v>
      </c>
      <c r="DC37" s="263">
        <v>82053</v>
      </c>
      <c r="DD37" s="264">
        <v>239789</v>
      </c>
      <c r="DE37" s="264">
        <v>0</v>
      </c>
      <c r="DF37" s="264">
        <v>0</v>
      </c>
      <c r="DG37" s="264">
        <v>0</v>
      </c>
      <c r="DH37" s="264">
        <v>-20565</v>
      </c>
      <c r="DI37" s="264">
        <v>321</v>
      </c>
      <c r="DJ37" s="265">
        <v>301598</v>
      </c>
      <c r="DK37" s="265">
        <v>13374221</v>
      </c>
      <c r="DL37" s="265">
        <v>7988805</v>
      </c>
      <c r="DM37" s="265">
        <v>8290403</v>
      </c>
      <c r="DN37" s="265">
        <v>21363026</v>
      </c>
      <c r="DO37" s="265">
        <v>-12794866</v>
      </c>
      <c r="DP37" s="264">
        <v>-4504463</v>
      </c>
      <c r="DQ37" s="265">
        <v>8568160</v>
      </c>
      <c r="DS37" s="389">
        <v>0.95668122</v>
      </c>
      <c r="DT37" s="389">
        <v>4.3318780000000001E-2</v>
      </c>
      <c r="DU37" s="389">
        <v>9.4288966835817179E-5</v>
      </c>
      <c r="DV37" s="389">
        <v>0</v>
      </c>
      <c r="DZ37" s="246"/>
    </row>
    <row r="38" spans="1:131" ht="15" customHeight="1">
      <c r="A38" s="266" t="s">
        <v>363</v>
      </c>
      <c r="B38" s="267" t="s">
        <v>621</v>
      </c>
      <c r="C38" s="263">
        <v>0</v>
      </c>
      <c r="D38" s="264">
        <v>0</v>
      </c>
      <c r="E38" s="264">
        <v>0</v>
      </c>
      <c r="F38" s="264">
        <v>19177</v>
      </c>
      <c r="G38" s="264">
        <v>0</v>
      </c>
      <c r="H38" s="264">
        <v>0</v>
      </c>
      <c r="I38" s="264">
        <v>0</v>
      </c>
      <c r="J38" s="264">
        <v>535</v>
      </c>
      <c r="K38" s="264">
        <v>0</v>
      </c>
      <c r="L38" s="264">
        <v>0</v>
      </c>
      <c r="M38" s="264">
        <v>0</v>
      </c>
      <c r="N38" s="264">
        <v>0</v>
      </c>
      <c r="O38" s="264">
        <v>0</v>
      </c>
      <c r="P38" s="264">
        <v>0</v>
      </c>
      <c r="Q38" s="264">
        <v>0</v>
      </c>
      <c r="R38" s="264">
        <v>0</v>
      </c>
      <c r="S38" s="264">
        <v>0</v>
      </c>
      <c r="T38" s="264">
        <v>481</v>
      </c>
      <c r="U38" s="264">
        <v>0</v>
      </c>
      <c r="V38" s="264">
        <v>0</v>
      </c>
      <c r="W38" s="264">
        <v>0</v>
      </c>
      <c r="X38" s="264">
        <v>0</v>
      </c>
      <c r="Y38" s="264">
        <v>0</v>
      </c>
      <c r="Z38" s="264">
        <v>0</v>
      </c>
      <c r="AA38" s="264">
        <v>0</v>
      </c>
      <c r="AB38" s="264">
        <v>0</v>
      </c>
      <c r="AC38" s="264">
        <v>0</v>
      </c>
      <c r="AD38" s="264">
        <v>106</v>
      </c>
      <c r="AE38" s="264">
        <v>2348</v>
      </c>
      <c r="AF38" s="264">
        <v>0</v>
      </c>
      <c r="AG38" s="264">
        <v>0</v>
      </c>
      <c r="AH38" s="264">
        <v>0</v>
      </c>
      <c r="AI38" s="264">
        <v>0</v>
      </c>
      <c r="AJ38" s="264">
        <v>5618451</v>
      </c>
      <c r="AK38" s="264">
        <v>15506</v>
      </c>
      <c r="AL38" s="264">
        <v>0</v>
      </c>
      <c r="AM38" s="264">
        <v>0</v>
      </c>
      <c r="AN38" s="264">
        <v>0</v>
      </c>
      <c r="AO38" s="264">
        <v>0</v>
      </c>
      <c r="AP38" s="264">
        <v>0</v>
      </c>
      <c r="AQ38" s="264">
        <v>0</v>
      </c>
      <c r="AR38" s="264">
        <v>0</v>
      </c>
      <c r="AS38" s="264">
        <v>170</v>
      </c>
      <c r="AT38" s="264">
        <v>7621</v>
      </c>
      <c r="AU38" s="264">
        <v>56</v>
      </c>
      <c r="AV38" s="264">
        <v>0</v>
      </c>
      <c r="AW38" s="264">
        <v>0</v>
      </c>
      <c r="AX38" s="264">
        <v>0</v>
      </c>
      <c r="AY38" s="264">
        <v>0</v>
      </c>
      <c r="AZ38" s="264">
        <v>0</v>
      </c>
      <c r="BA38" s="264">
        <v>0</v>
      </c>
      <c r="BB38" s="264">
        <v>0</v>
      </c>
      <c r="BC38" s="264">
        <v>0</v>
      </c>
      <c r="BD38" s="264">
        <v>0</v>
      </c>
      <c r="BE38" s="264">
        <v>0</v>
      </c>
      <c r="BF38" s="264">
        <v>0</v>
      </c>
      <c r="BG38" s="264">
        <v>0</v>
      </c>
      <c r="BH38" s="264">
        <v>22</v>
      </c>
      <c r="BI38" s="264">
        <v>8586</v>
      </c>
      <c r="BJ38" s="264">
        <v>0</v>
      </c>
      <c r="BK38" s="264">
        <v>6670273</v>
      </c>
      <c r="BL38" s="264">
        <v>2834140</v>
      </c>
      <c r="BM38" s="264">
        <v>39534724</v>
      </c>
      <c r="BN38" s="264">
        <v>0</v>
      </c>
      <c r="BO38" s="264">
        <v>91</v>
      </c>
      <c r="BP38" s="264">
        <v>0</v>
      </c>
      <c r="BQ38" s="264">
        <v>10290</v>
      </c>
      <c r="BR38" s="264">
        <v>0</v>
      </c>
      <c r="BS38" s="264">
        <v>0</v>
      </c>
      <c r="BT38" s="264">
        <v>0</v>
      </c>
      <c r="BU38" s="264">
        <v>30</v>
      </c>
      <c r="BV38" s="264">
        <v>5244</v>
      </c>
      <c r="BW38" s="264">
        <v>54070</v>
      </c>
      <c r="BX38" s="264">
        <v>0</v>
      </c>
      <c r="BY38" s="264">
        <v>0</v>
      </c>
      <c r="BZ38" s="264">
        <v>0</v>
      </c>
      <c r="CA38" s="264">
        <v>0</v>
      </c>
      <c r="CB38" s="264">
        <v>0</v>
      </c>
      <c r="CC38" s="264">
        <v>0</v>
      </c>
      <c r="CD38" s="264">
        <v>0</v>
      </c>
      <c r="CE38" s="264">
        <v>0</v>
      </c>
      <c r="CF38" s="264">
        <v>0</v>
      </c>
      <c r="CG38" s="264">
        <v>0</v>
      </c>
      <c r="CH38" s="264">
        <v>0</v>
      </c>
      <c r="CI38" s="264">
        <v>0</v>
      </c>
      <c r="CJ38" s="264">
        <v>177</v>
      </c>
      <c r="CK38" s="264">
        <v>0</v>
      </c>
      <c r="CL38" s="264">
        <v>4454</v>
      </c>
      <c r="CM38" s="264">
        <v>0</v>
      </c>
      <c r="CN38" s="264">
        <v>0</v>
      </c>
      <c r="CO38" s="264">
        <v>0</v>
      </c>
      <c r="CP38" s="264">
        <v>0</v>
      </c>
      <c r="CQ38" s="264">
        <v>0</v>
      </c>
      <c r="CR38" s="264">
        <v>0</v>
      </c>
      <c r="CS38" s="264">
        <v>0</v>
      </c>
      <c r="CT38" s="264">
        <v>0</v>
      </c>
      <c r="CU38" s="264">
        <v>0</v>
      </c>
      <c r="CV38" s="264">
        <v>0</v>
      </c>
      <c r="CW38" s="264">
        <v>0</v>
      </c>
      <c r="CX38" s="264">
        <v>0</v>
      </c>
      <c r="CY38" s="264">
        <v>0</v>
      </c>
      <c r="CZ38" s="264">
        <v>0</v>
      </c>
      <c r="DA38" s="264">
        <v>75632</v>
      </c>
      <c r="DB38" s="265">
        <v>54862184</v>
      </c>
      <c r="DC38" s="263">
        <v>0</v>
      </c>
      <c r="DD38" s="264">
        <v>13453</v>
      </c>
      <c r="DE38" s="264">
        <v>0</v>
      </c>
      <c r="DF38" s="264">
        <v>0</v>
      </c>
      <c r="DG38" s="264">
        <v>0</v>
      </c>
      <c r="DH38" s="264">
        <v>-395648</v>
      </c>
      <c r="DI38" s="264">
        <v>0</v>
      </c>
      <c r="DJ38" s="265">
        <v>-382195</v>
      </c>
      <c r="DK38" s="265">
        <v>54479989</v>
      </c>
      <c r="DL38" s="265">
        <v>21970606</v>
      </c>
      <c r="DM38" s="265">
        <v>21588411</v>
      </c>
      <c r="DN38" s="265">
        <v>76450595</v>
      </c>
      <c r="DO38" s="265">
        <v>-16657875</v>
      </c>
      <c r="DP38" s="264">
        <v>4930536</v>
      </c>
      <c r="DQ38" s="265">
        <v>59792720</v>
      </c>
      <c r="DS38" s="389">
        <v>0.30576134999999999</v>
      </c>
      <c r="DT38" s="389">
        <v>0.69423864999999996</v>
      </c>
      <c r="DU38" s="389">
        <v>5.2899402009360249E-6</v>
      </c>
      <c r="DV38" s="389">
        <v>0</v>
      </c>
    </row>
    <row r="39" spans="1:131" ht="15" customHeight="1">
      <c r="A39" s="266" t="s">
        <v>364</v>
      </c>
      <c r="B39" s="267" t="s">
        <v>622</v>
      </c>
      <c r="C39" s="263">
        <v>415130</v>
      </c>
      <c r="D39" s="264">
        <v>194855</v>
      </c>
      <c r="E39" s="264">
        <v>73183</v>
      </c>
      <c r="F39" s="264">
        <v>8022</v>
      </c>
      <c r="G39" s="264">
        <v>2020</v>
      </c>
      <c r="H39" s="264">
        <v>0</v>
      </c>
      <c r="I39" s="264">
        <v>0</v>
      </c>
      <c r="J39" s="264">
        <v>0</v>
      </c>
      <c r="K39" s="264">
        <v>154</v>
      </c>
      <c r="L39" s="264">
        <v>0</v>
      </c>
      <c r="M39" s="264">
        <v>0</v>
      </c>
      <c r="N39" s="264">
        <v>6649</v>
      </c>
      <c r="O39" s="264">
        <v>14892</v>
      </c>
      <c r="P39" s="264">
        <v>6618</v>
      </c>
      <c r="Q39" s="264">
        <v>8515</v>
      </c>
      <c r="R39" s="264">
        <v>0</v>
      </c>
      <c r="S39" s="264">
        <v>0</v>
      </c>
      <c r="T39" s="264">
        <v>9914</v>
      </c>
      <c r="U39" s="264">
        <v>14942</v>
      </c>
      <c r="V39" s="264">
        <v>101604</v>
      </c>
      <c r="W39" s="264">
        <v>2825</v>
      </c>
      <c r="X39" s="264">
        <v>561</v>
      </c>
      <c r="Y39" s="264">
        <v>35797</v>
      </c>
      <c r="Z39" s="264">
        <v>4436</v>
      </c>
      <c r="AA39" s="264">
        <v>163</v>
      </c>
      <c r="AB39" s="264">
        <v>59</v>
      </c>
      <c r="AC39" s="264">
        <v>42382</v>
      </c>
      <c r="AD39" s="264">
        <v>2687</v>
      </c>
      <c r="AE39" s="264">
        <v>113151</v>
      </c>
      <c r="AF39" s="264">
        <v>6826</v>
      </c>
      <c r="AG39" s="264">
        <v>2296</v>
      </c>
      <c r="AH39" s="264">
        <v>29</v>
      </c>
      <c r="AI39" s="264">
        <v>53047</v>
      </c>
      <c r="AJ39" s="264">
        <v>886148</v>
      </c>
      <c r="AK39" s="264">
        <v>229652</v>
      </c>
      <c r="AL39" s="264">
        <v>0</v>
      </c>
      <c r="AM39" s="264">
        <v>0</v>
      </c>
      <c r="AN39" s="264">
        <v>12944</v>
      </c>
      <c r="AO39" s="264">
        <v>284910</v>
      </c>
      <c r="AP39" s="264">
        <v>2883</v>
      </c>
      <c r="AQ39" s="264">
        <v>0</v>
      </c>
      <c r="AR39" s="264">
        <v>27588</v>
      </c>
      <c r="AS39" s="264">
        <v>99497</v>
      </c>
      <c r="AT39" s="264">
        <v>178718</v>
      </c>
      <c r="AU39" s="264">
        <v>637891</v>
      </c>
      <c r="AV39" s="264">
        <v>583736</v>
      </c>
      <c r="AW39" s="264">
        <v>161892</v>
      </c>
      <c r="AX39" s="264">
        <v>1339276</v>
      </c>
      <c r="AY39" s="264">
        <v>10531577</v>
      </c>
      <c r="AZ39" s="264">
        <v>205672</v>
      </c>
      <c r="BA39" s="264">
        <v>5102</v>
      </c>
      <c r="BB39" s="264">
        <v>12071</v>
      </c>
      <c r="BC39" s="264">
        <v>46152</v>
      </c>
      <c r="BD39" s="264">
        <v>196750</v>
      </c>
      <c r="BE39" s="264">
        <v>9279</v>
      </c>
      <c r="BF39" s="264">
        <v>1223322</v>
      </c>
      <c r="BG39" s="264">
        <v>22209</v>
      </c>
      <c r="BH39" s="264">
        <v>3350</v>
      </c>
      <c r="BI39" s="264">
        <v>40295</v>
      </c>
      <c r="BJ39" s="264">
        <v>745</v>
      </c>
      <c r="BK39" s="264">
        <v>3852000</v>
      </c>
      <c r="BL39" s="264">
        <v>1444729</v>
      </c>
      <c r="BM39" s="264">
        <v>5983785</v>
      </c>
      <c r="BN39" s="264">
        <v>5402</v>
      </c>
      <c r="BO39" s="264">
        <v>585</v>
      </c>
      <c r="BP39" s="264">
        <v>149778</v>
      </c>
      <c r="BQ39" s="264">
        <v>39710</v>
      </c>
      <c r="BR39" s="264">
        <v>28398</v>
      </c>
      <c r="BS39" s="264">
        <v>58146</v>
      </c>
      <c r="BT39" s="264">
        <v>1182</v>
      </c>
      <c r="BU39" s="264">
        <v>0</v>
      </c>
      <c r="BV39" s="264">
        <v>0</v>
      </c>
      <c r="BW39" s="264">
        <v>0</v>
      </c>
      <c r="BX39" s="264">
        <v>0</v>
      </c>
      <c r="BY39" s="264">
        <v>2738</v>
      </c>
      <c r="BZ39" s="264">
        <v>0</v>
      </c>
      <c r="CA39" s="264">
        <v>895</v>
      </c>
      <c r="CB39" s="264">
        <v>2</v>
      </c>
      <c r="CC39" s="264">
        <v>58</v>
      </c>
      <c r="CD39" s="264">
        <v>8</v>
      </c>
      <c r="CE39" s="264">
        <v>553</v>
      </c>
      <c r="CF39" s="264">
        <v>0</v>
      </c>
      <c r="CG39" s="264">
        <v>0</v>
      </c>
      <c r="CH39" s="264">
        <v>0</v>
      </c>
      <c r="CI39" s="264">
        <v>1677</v>
      </c>
      <c r="CJ39" s="264">
        <v>87240</v>
      </c>
      <c r="CK39" s="264">
        <v>289663</v>
      </c>
      <c r="CL39" s="264">
        <v>1266</v>
      </c>
      <c r="CM39" s="264">
        <v>98699</v>
      </c>
      <c r="CN39" s="264">
        <v>78797</v>
      </c>
      <c r="CO39" s="264">
        <v>67418</v>
      </c>
      <c r="CP39" s="264">
        <v>8372</v>
      </c>
      <c r="CQ39" s="264">
        <v>10</v>
      </c>
      <c r="CR39" s="264">
        <v>0</v>
      </c>
      <c r="CS39" s="264">
        <v>17696</v>
      </c>
      <c r="CT39" s="264">
        <v>3391</v>
      </c>
      <c r="CU39" s="264">
        <v>79092</v>
      </c>
      <c r="CV39" s="264">
        <v>205653</v>
      </c>
      <c r="CW39" s="264">
        <v>1846</v>
      </c>
      <c r="CX39" s="264">
        <v>52708</v>
      </c>
      <c r="CY39" s="264">
        <v>42530</v>
      </c>
      <c r="CZ39" s="264">
        <v>75128</v>
      </c>
      <c r="DA39" s="264">
        <v>206740</v>
      </c>
      <c r="DB39" s="265">
        <v>30748311</v>
      </c>
      <c r="DC39" s="263">
        <v>53941</v>
      </c>
      <c r="DD39" s="264">
        <v>850652</v>
      </c>
      <c r="DE39" s="264">
        <v>0</v>
      </c>
      <c r="DF39" s="264">
        <v>0</v>
      </c>
      <c r="DG39" s="264">
        <v>0</v>
      </c>
      <c r="DH39" s="264">
        <v>79855</v>
      </c>
      <c r="DI39" s="264">
        <v>15</v>
      </c>
      <c r="DJ39" s="265">
        <v>984463</v>
      </c>
      <c r="DK39" s="265">
        <v>31732774</v>
      </c>
      <c r="DL39" s="265">
        <v>5183014</v>
      </c>
      <c r="DM39" s="265">
        <v>6167477</v>
      </c>
      <c r="DN39" s="265">
        <v>36915788</v>
      </c>
      <c r="DO39" s="265">
        <v>-28305118</v>
      </c>
      <c r="DP39" s="264">
        <v>-22137641</v>
      </c>
      <c r="DQ39" s="265">
        <v>8610670</v>
      </c>
      <c r="DS39" s="389">
        <v>0.89198372999999997</v>
      </c>
      <c r="DT39" s="389">
        <v>0.10801627000000003</v>
      </c>
      <c r="DU39" s="389">
        <v>3.3449031530562937E-4</v>
      </c>
      <c r="DV39" s="389">
        <v>0</v>
      </c>
    </row>
    <row r="40" spans="1:131" ht="15" customHeight="1">
      <c r="A40" s="266" t="s">
        <v>365</v>
      </c>
      <c r="B40" s="267" t="s">
        <v>623</v>
      </c>
      <c r="C40" s="263">
        <v>0</v>
      </c>
      <c r="D40" s="264">
        <v>0</v>
      </c>
      <c r="E40" s="264">
        <v>0</v>
      </c>
      <c r="F40" s="264">
        <v>0</v>
      </c>
      <c r="G40" s="264">
        <v>0</v>
      </c>
      <c r="H40" s="264">
        <v>0</v>
      </c>
      <c r="I40" s="264">
        <v>0</v>
      </c>
      <c r="J40" s="264">
        <v>0</v>
      </c>
      <c r="K40" s="264">
        <v>0</v>
      </c>
      <c r="L40" s="264">
        <v>0</v>
      </c>
      <c r="M40" s="264">
        <v>0</v>
      </c>
      <c r="N40" s="264">
        <v>0</v>
      </c>
      <c r="O40" s="264">
        <v>0</v>
      </c>
      <c r="P40" s="264">
        <v>0</v>
      </c>
      <c r="Q40" s="264">
        <v>0</v>
      </c>
      <c r="R40" s="264">
        <v>0</v>
      </c>
      <c r="S40" s="264">
        <v>0</v>
      </c>
      <c r="T40" s="264">
        <v>0</v>
      </c>
      <c r="U40" s="264">
        <v>0</v>
      </c>
      <c r="V40" s="264">
        <v>0</v>
      </c>
      <c r="W40" s="264">
        <v>0</v>
      </c>
      <c r="X40" s="264">
        <v>0</v>
      </c>
      <c r="Y40" s="264">
        <v>0</v>
      </c>
      <c r="Z40" s="264">
        <v>0</v>
      </c>
      <c r="AA40" s="264">
        <v>0</v>
      </c>
      <c r="AB40" s="264">
        <v>0</v>
      </c>
      <c r="AC40" s="264">
        <v>0</v>
      </c>
      <c r="AD40" s="264">
        <v>26</v>
      </c>
      <c r="AE40" s="264">
        <v>0</v>
      </c>
      <c r="AF40" s="264">
        <v>0</v>
      </c>
      <c r="AG40" s="264">
        <v>0</v>
      </c>
      <c r="AH40" s="264">
        <v>0</v>
      </c>
      <c r="AI40" s="264">
        <v>0</v>
      </c>
      <c r="AJ40" s="264">
        <v>0</v>
      </c>
      <c r="AK40" s="264">
        <v>0</v>
      </c>
      <c r="AL40" s="264">
        <v>0</v>
      </c>
      <c r="AM40" s="264">
        <v>0</v>
      </c>
      <c r="AN40" s="264">
        <v>28247711</v>
      </c>
      <c r="AO40" s="264">
        <v>2396458</v>
      </c>
      <c r="AP40" s="264">
        <v>0</v>
      </c>
      <c r="AQ40" s="264">
        <v>0</v>
      </c>
      <c r="AR40" s="264">
        <v>86</v>
      </c>
      <c r="AS40" s="264">
        <v>0</v>
      </c>
      <c r="AT40" s="264">
        <v>179</v>
      </c>
      <c r="AU40" s="264">
        <v>0</v>
      </c>
      <c r="AV40" s="264">
        <v>0</v>
      </c>
      <c r="AW40" s="264">
        <v>0</v>
      </c>
      <c r="AX40" s="264">
        <v>0</v>
      </c>
      <c r="AY40" s="264">
        <v>0</v>
      </c>
      <c r="AZ40" s="264">
        <v>0</v>
      </c>
      <c r="BA40" s="264">
        <v>0</v>
      </c>
      <c r="BB40" s="264">
        <v>0</v>
      </c>
      <c r="BC40" s="264">
        <v>0</v>
      </c>
      <c r="BD40" s="264">
        <v>0</v>
      </c>
      <c r="BE40" s="264">
        <v>0</v>
      </c>
      <c r="BF40" s="264">
        <v>0</v>
      </c>
      <c r="BG40" s="264">
        <v>0</v>
      </c>
      <c r="BH40" s="264">
        <v>0</v>
      </c>
      <c r="BI40" s="264">
        <v>0</v>
      </c>
      <c r="BJ40" s="264">
        <v>0</v>
      </c>
      <c r="BK40" s="264">
        <v>0</v>
      </c>
      <c r="BL40" s="264">
        <v>0</v>
      </c>
      <c r="BM40" s="264">
        <v>0</v>
      </c>
      <c r="BN40" s="264">
        <v>0</v>
      </c>
      <c r="BO40" s="264">
        <v>0</v>
      </c>
      <c r="BP40" s="264">
        <v>0</v>
      </c>
      <c r="BQ40" s="264">
        <v>0</v>
      </c>
      <c r="BR40" s="264">
        <v>0</v>
      </c>
      <c r="BS40" s="264">
        <v>0</v>
      </c>
      <c r="BT40" s="264">
        <v>0</v>
      </c>
      <c r="BU40" s="264">
        <v>0</v>
      </c>
      <c r="BV40" s="264">
        <v>0</v>
      </c>
      <c r="BW40" s="264">
        <v>0</v>
      </c>
      <c r="BX40" s="264">
        <v>0</v>
      </c>
      <c r="BY40" s="264">
        <v>0</v>
      </c>
      <c r="BZ40" s="264">
        <v>0</v>
      </c>
      <c r="CA40" s="264">
        <v>0</v>
      </c>
      <c r="CB40" s="264">
        <v>0</v>
      </c>
      <c r="CC40" s="264">
        <v>0</v>
      </c>
      <c r="CD40" s="264">
        <v>0</v>
      </c>
      <c r="CE40" s="264">
        <v>0</v>
      </c>
      <c r="CF40" s="264">
        <v>0</v>
      </c>
      <c r="CG40" s="264">
        <v>0</v>
      </c>
      <c r="CH40" s="264">
        <v>0</v>
      </c>
      <c r="CI40" s="264">
        <v>0</v>
      </c>
      <c r="CJ40" s="264">
        <v>0</v>
      </c>
      <c r="CK40" s="264">
        <v>0</v>
      </c>
      <c r="CL40" s="264">
        <v>0</v>
      </c>
      <c r="CM40" s="264">
        <v>0</v>
      </c>
      <c r="CN40" s="264">
        <v>0</v>
      </c>
      <c r="CO40" s="264">
        <v>0</v>
      </c>
      <c r="CP40" s="264">
        <v>0</v>
      </c>
      <c r="CQ40" s="264">
        <v>0</v>
      </c>
      <c r="CR40" s="264">
        <v>0</v>
      </c>
      <c r="CS40" s="264">
        <v>0</v>
      </c>
      <c r="CT40" s="264">
        <v>0</v>
      </c>
      <c r="CU40" s="264">
        <v>0</v>
      </c>
      <c r="CV40" s="264">
        <v>0</v>
      </c>
      <c r="CW40" s="264">
        <v>0</v>
      </c>
      <c r="CX40" s="264">
        <v>0</v>
      </c>
      <c r="CY40" s="264">
        <v>192</v>
      </c>
      <c r="CZ40" s="264">
        <v>0</v>
      </c>
      <c r="DA40" s="264">
        <v>4449</v>
      </c>
      <c r="DB40" s="265">
        <v>30649101</v>
      </c>
      <c r="DC40" s="263">
        <v>0</v>
      </c>
      <c r="DD40" s="264">
        <v>0</v>
      </c>
      <c r="DE40" s="264">
        <v>0</v>
      </c>
      <c r="DF40" s="264">
        <v>0</v>
      </c>
      <c r="DG40" s="264">
        <v>0</v>
      </c>
      <c r="DH40" s="264">
        <v>0</v>
      </c>
      <c r="DI40" s="264">
        <v>0</v>
      </c>
      <c r="DJ40" s="265">
        <v>0</v>
      </c>
      <c r="DK40" s="265">
        <v>30649101</v>
      </c>
      <c r="DL40" s="265">
        <v>0</v>
      </c>
      <c r="DM40" s="265">
        <v>0</v>
      </c>
      <c r="DN40" s="265">
        <v>30649101</v>
      </c>
      <c r="DO40" s="265">
        <v>-30649101</v>
      </c>
      <c r="DP40" s="264">
        <v>-30649101</v>
      </c>
      <c r="DQ40" s="265">
        <v>0</v>
      </c>
      <c r="DS40" s="389">
        <v>1</v>
      </c>
      <c r="DT40" s="389">
        <v>0</v>
      </c>
      <c r="DU40" s="389">
        <v>0</v>
      </c>
      <c r="DV40" s="389">
        <v>0</v>
      </c>
      <c r="DZ40" s="600"/>
    </row>
    <row r="41" spans="1:131" ht="15" customHeight="1">
      <c r="A41" s="266" t="s">
        <v>366</v>
      </c>
      <c r="B41" s="267" t="s">
        <v>624</v>
      </c>
      <c r="C41" s="263">
        <v>0</v>
      </c>
      <c r="D41" s="264">
        <v>0</v>
      </c>
      <c r="E41" s="264">
        <v>0</v>
      </c>
      <c r="F41" s="264">
        <v>0</v>
      </c>
      <c r="G41" s="264">
        <v>0</v>
      </c>
      <c r="H41" s="264">
        <v>0</v>
      </c>
      <c r="I41" s="264">
        <v>0</v>
      </c>
      <c r="J41" s="264">
        <v>-51</v>
      </c>
      <c r="K41" s="264">
        <v>0</v>
      </c>
      <c r="L41" s="264">
        <v>0</v>
      </c>
      <c r="M41" s="264">
        <v>0</v>
      </c>
      <c r="N41" s="264">
        <v>0</v>
      </c>
      <c r="O41" s="264">
        <v>0</v>
      </c>
      <c r="P41" s="264">
        <v>0</v>
      </c>
      <c r="Q41" s="264">
        <v>0</v>
      </c>
      <c r="R41" s="264">
        <v>0</v>
      </c>
      <c r="S41" s="264">
        <v>0</v>
      </c>
      <c r="T41" s="264">
        <v>0</v>
      </c>
      <c r="U41" s="264">
        <v>-1</v>
      </c>
      <c r="V41" s="264">
        <v>0</v>
      </c>
      <c r="W41" s="264">
        <v>0</v>
      </c>
      <c r="X41" s="264">
        <v>0</v>
      </c>
      <c r="Y41" s="264">
        <v>-42</v>
      </c>
      <c r="Z41" s="264">
        <v>9</v>
      </c>
      <c r="AA41" s="264">
        <v>0</v>
      </c>
      <c r="AB41" s="264">
        <v>0</v>
      </c>
      <c r="AC41" s="264">
        <v>0</v>
      </c>
      <c r="AD41" s="264">
        <v>0</v>
      </c>
      <c r="AE41" s="264">
        <v>0</v>
      </c>
      <c r="AF41" s="264">
        <v>-11</v>
      </c>
      <c r="AG41" s="264">
        <v>0</v>
      </c>
      <c r="AH41" s="264">
        <v>0</v>
      </c>
      <c r="AI41" s="264">
        <v>0</v>
      </c>
      <c r="AJ41" s="264">
        <v>-223</v>
      </c>
      <c r="AK41" s="264">
        <v>-29</v>
      </c>
      <c r="AL41" s="264">
        <v>0</v>
      </c>
      <c r="AM41" s="264">
        <v>0</v>
      </c>
      <c r="AN41" s="264">
        <v>-335554</v>
      </c>
      <c r="AO41" s="264">
        <v>57554</v>
      </c>
      <c r="AP41" s="264">
        <v>0</v>
      </c>
      <c r="AQ41" s="264">
        <v>0</v>
      </c>
      <c r="AR41" s="264">
        <v>0</v>
      </c>
      <c r="AS41" s="264">
        <v>-25636</v>
      </c>
      <c r="AT41" s="264">
        <v>-214599</v>
      </c>
      <c r="AU41" s="264">
        <v>-81064</v>
      </c>
      <c r="AV41" s="264">
        <v>-163609</v>
      </c>
      <c r="AW41" s="264">
        <v>-41209</v>
      </c>
      <c r="AX41" s="264">
        <v>0</v>
      </c>
      <c r="AY41" s="264">
        <v>-974</v>
      </c>
      <c r="AZ41" s="264">
        <v>-40456</v>
      </c>
      <c r="BA41" s="264">
        <v>-2747</v>
      </c>
      <c r="BB41" s="264">
        <v>-21</v>
      </c>
      <c r="BC41" s="264">
        <v>-1284</v>
      </c>
      <c r="BD41" s="264">
        <v>-6852</v>
      </c>
      <c r="BE41" s="264">
        <v>-55</v>
      </c>
      <c r="BF41" s="264">
        <v>-190532</v>
      </c>
      <c r="BG41" s="264">
        <v>-60810</v>
      </c>
      <c r="BH41" s="264">
        <v>-1835</v>
      </c>
      <c r="BI41" s="264">
        <v>-12287</v>
      </c>
      <c r="BJ41" s="264">
        <v>0</v>
      </c>
      <c r="BK41" s="264">
        <v>0</v>
      </c>
      <c r="BL41" s="264">
        <v>-68291</v>
      </c>
      <c r="BM41" s="264">
        <v>-111461</v>
      </c>
      <c r="BN41" s="264">
        <v>0</v>
      </c>
      <c r="BO41" s="264">
        <v>0</v>
      </c>
      <c r="BP41" s="264">
        <v>0</v>
      </c>
      <c r="BQ41" s="264">
        <v>0</v>
      </c>
      <c r="BR41" s="264">
        <v>0</v>
      </c>
      <c r="BS41" s="264">
        <v>0</v>
      </c>
      <c r="BT41" s="264">
        <v>0</v>
      </c>
      <c r="BU41" s="264">
        <v>0</v>
      </c>
      <c r="BV41" s="264">
        <v>0</v>
      </c>
      <c r="BW41" s="264">
        <v>0</v>
      </c>
      <c r="BX41" s="264">
        <v>0</v>
      </c>
      <c r="BY41" s="264">
        <v>0</v>
      </c>
      <c r="BZ41" s="264">
        <v>0</v>
      </c>
      <c r="CA41" s="264">
        <v>0</v>
      </c>
      <c r="CB41" s="264">
        <v>0</v>
      </c>
      <c r="CC41" s="264">
        <v>0</v>
      </c>
      <c r="CD41" s="264">
        <v>0</v>
      </c>
      <c r="CE41" s="264">
        <v>0</v>
      </c>
      <c r="CF41" s="264">
        <v>0</v>
      </c>
      <c r="CG41" s="264">
        <v>0</v>
      </c>
      <c r="CH41" s="264">
        <v>0</v>
      </c>
      <c r="CI41" s="264">
        <v>0</v>
      </c>
      <c r="CJ41" s="264">
        <v>0</v>
      </c>
      <c r="CK41" s="264">
        <v>0</v>
      </c>
      <c r="CL41" s="264">
        <v>0</v>
      </c>
      <c r="CM41" s="264">
        <v>0</v>
      </c>
      <c r="CN41" s="264">
        <v>0</v>
      </c>
      <c r="CO41" s="264">
        <v>0</v>
      </c>
      <c r="CP41" s="264">
        <v>0</v>
      </c>
      <c r="CQ41" s="264">
        <v>0</v>
      </c>
      <c r="CR41" s="264">
        <v>0</v>
      </c>
      <c r="CS41" s="264">
        <v>0</v>
      </c>
      <c r="CT41" s="264">
        <v>0</v>
      </c>
      <c r="CU41" s="264">
        <v>0</v>
      </c>
      <c r="CV41" s="264">
        <v>0</v>
      </c>
      <c r="CW41" s="264">
        <v>0</v>
      </c>
      <c r="CX41" s="264">
        <v>0</v>
      </c>
      <c r="CY41" s="264">
        <v>0</v>
      </c>
      <c r="CZ41" s="264">
        <v>0</v>
      </c>
      <c r="DA41" s="264">
        <v>0</v>
      </c>
      <c r="DB41" s="265">
        <v>-1302070</v>
      </c>
      <c r="DC41" s="263">
        <v>0</v>
      </c>
      <c r="DD41" s="264">
        <v>-460141</v>
      </c>
      <c r="DE41" s="264">
        <v>0</v>
      </c>
      <c r="DF41" s="264">
        <v>-766539</v>
      </c>
      <c r="DG41" s="264">
        <v>-1829358</v>
      </c>
      <c r="DH41" s="264">
        <v>0</v>
      </c>
      <c r="DI41" s="264">
        <v>0</v>
      </c>
      <c r="DJ41" s="265">
        <v>-3056038</v>
      </c>
      <c r="DK41" s="265">
        <v>-4358108</v>
      </c>
      <c r="DL41" s="265">
        <v>4358108</v>
      </c>
      <c r="DM41" s="265">
        <v>1302070</v>
      </c>
      <c r="DN41" s="265">
        <v>0</v>
      </c>
      <c r="DO41" s="265">
        <v>0</v>
      </c>
      <c r="DP41" s="264">
        <v>1302070</v>
      </c>
      <c r="DQ41" s="265">
        <v>0</v>
      </c>
      <c r="DS41" s="389">
        <v>0</v>
      </c>
      <c r="DT41" s="389">
        <v>1</v>
      </c>
      <c r="DU41" s="389">
        <v>-1.8093498654567038E-4</v>
      </c>
      <c r="DV41" s="389">
        <v>0</v>
      </c>
      <c r="DZ41" s="601"/>
    </row>
    <row r="42" spans="1:131" ht="15" customHeight="1">
      <c r="A42" s="266" t="s">
        <v>367</v>
      </c>
      <c r="B42" s="267" t="s">
        <v>625</v>
      </c>
      <c r="C42" s="263">
        <v>3290</v>
      </c>
      <c r="D42" s="264">
        <v>1242</v>
      </c>
      <c r="E42" s="264">
        <v>30</v>
      </c>
      <c r="F42" s="264">
        <v>168</v>
      </c>
      <c r="G42" s="264">
        <v>2481</v>
      </c>
      <c r="H42" s="264">
        <v>0</v>
      </c>
      <c r="I42" s="264">
        <v>0</v>
      </c>
      <c r="J42" s="264">
        <v>6330</v>
      </c>
      <c r="K42" s="264">
        <v>0</v>
      </c>
      <c r="L42" s="264">
        <v>0</v>
      </c>
      <c r="M42" s="264">
        <v>0</v>
      </c>
      <c r="N42" s="264">
        <v>0</v>
      </c>
      <c r="O42" s="264">
        <v>0</v>
      </c>
      <c r="P42" s="264">
        <v>0</v>
      </c>
      <c r="Q42" s="264">
        <v>0</v>
      </c>
      <c r="R42" s="264">
        <v>120</v>
      </c>
      <c r="S42" s="264">
        <v>1224</v>
      </c>
      <c r="T42" s="264">
        <v>30690</v>
      </c>
      <c r="U42" s="264">
        <v>138670</v>
      </c>
      <c r="V42" s="264">
        <v>0</v>
      </c>
      <c r="W42" s="264">
        <v>0</v>
      </c>
      <c r="X42" s="264">
        <v>0</v>
      </c>
      <c r="Y42" s="264">
        <v>0</v>
      </c>
      <c r="Z42" s="264">
        <v>0</v>
      </c>
      <c r="AA42" s="264">
        <v>0</v>
      </c>
      <c r="AB42" s="264">
        <v>0</v>
      </c>
      <c r="AC42" s="264">
        <v>0</v>
      </c>
      <c r="AD42" s="264">
        <v>0</v>
      </c>
      <c r="AE42" s="264">
        <v>0</v>
      </c>
      <c r="AF42" s="264">
        <v>48167</v>
      </c>
      <c r="AG42" s="264">
        <v>42325</v>
      </c>
      <c r="AH42" s="264">
        <v>0</v>
      </c>
      <c r="AI42" s="264">
        <v>0</v>
      </c>
      <c r="AJ42" s="264">
        <v>487067</v>
      </c>
      <c r="AK42" s="264">
        <v>40444</v>
      </c>
      <c r="AL42" s="264">
        <v>0</v>
      </c>
      <c r="AM42" s="264">
        <v>0</v>
      </c>
      <c r="AN42" s="264">
        <v>2010925</v>
      </c>
      <c r="AO42" s="264">
        <v>3133371</v>
      </c>
      <c r="AP42" s="264">
        <v>321</v>
      </c>
      <c r="AQ42" s="264">
        <v>0</v>
      </c>
      <c r="AR42" s="264">
        <v>1349</v>
      </c>
      <c r="AS42" s="264">
        <v>5186813</v>
      </c>
      <c r="AT42" s="264">
        <v>6308781</v>
      </c>
      <c r="AU42" s="264">
        <v>5049806</v>
      </c>
      <c r="AV42" s="264">
        <v>7504628</v>
      </c>
      <c r="AW42" s="264">
        <v>659622</v>
      </c>
      <c r="AX42" s="264">
        <v>294</v>
      </c>
      <c r="AY42" s="264">
        <v>808391</v>
      </c>
      <c r="AZ42" s="264">
        <v>1243848</v>
      </c>
      <c r="BA42" s="264">
        <v>114902</v>
      </c>
      <c r="BB42" s="264">
        <v>40825</v>
      </c>
      <c r="BC42" s="264">
        <v>121938</v>
      </c>
      <c r="BD42" s="264">
        <v>275792</v>
      </c>
      <c r="BE42" s="264">
        <v>16102</v>
      </c>
      <c r="BF42" s="264">
        <v>20985283</v>
      </c>
      <c r="BG42" s="264">
        <v>1891929</v>
      </c>
      <c r="BH42" s="264">
        <v>104994</v>
      </c>
      <c r="BI42" s="264">
        <v>246916</v>
      </c>
      <c r="BJ42" s="264">
        <v>0</v>
      </c>
      <c r="BK42" s="264">
        <v>4648083</v>
      </c>
      <c r="BL42" s="264">
        <v>1146223</v>
      </c>
      <c r="BM42" s="264">
        <v>18416601</v>
      </c>
      <c r="BN42" s="264">
        <v>0</v>
      </c>
      <c r="BO42" s="264">
        <v>0</v>
      </c>
      <c r="BP42" s="264">
        <v>43</v>
      </c>
      <c r="BQ42" s="264">
        <v>0</v>
      </c>
      <c r="BR42" s="264">
        <v>0</v>
      </c>
      <c r="BS42" s="264">
        <v>0</v>
      </c>
      <c r="BT42" s="264">
        <v>0</v>
      </c>
      <c r="BU42" s="264">
        <v>0</v>
      </c>
      <c r="BV42" s="264">
        <v>0</v>
      </c>
      <c r="BW42" s="264">
        <v>0</v>
      </c>
      <c r="BX42" s="264">
        <v>0</v>
      </c>
      <c r="BY42" s="264">
        <v>0</v>
      </c>
      <c r="BZ42" s="264">
        <v>0</v>
      </c>
      <c r="CA42" s="264">
        <v>0</v>
      </c>
      <c r="CB42" s="264">
        <v>0</v>
      </c>
      <c r="CC42" s="264">
        <v>0</v>
      </c>
      <c r="CD42" s="264">
        <v>0</v>
      </c>
      <c r="CE42" s="264">
        <v>82623</v>
      </c>
      <c r="CF42" s="264">
        <v>0</v>
      </c>
      <c r="CG42" s="264">
        <v>0</v>
      </c>
      <c r="CH42" s="264">
        <v>0</v>
      </c>
      <c r="CI42" s="264">
        <v>0</v>
      </c>
      <c r="CJ42" s="264">
        <v>54</v>
      </c>
      <c r="CK42" s="264">
        <v>0</v>
      </c>
      <c r="CL42" s="264">
        <v>0</v>
      </c>
      <c r="CM42" s="264">
        <v>0</v>
      </c>
      <c r="CN42" s="264">
        <v>0</v>
      </c>
      <c r="CO42" s="264">
        <v>0</v>
      </c>
      <c r="CP42" s="264">
        <v>0</v>
      </c>
      <c r="CQ42" s="264">
        <v>0</v>
      </c>
      <c r="CR42" s="264">
        <v>0</v>
      </c>
      <c r="CS42" s="264">
        <v>29073</v>
      </c>
      <c r="CT42" s="264">
        <v>0</v>
      </c>
      <c r="CU42" s="264">
        <v>0</v>
      </c>
      <c r="CV42" s="264">
        <v>0</v>
      </c>
      <c r="CW42" s="264">
        <v>0</v>
      </c>
      <c r="CX42" s="264">
        <v>0</v>
      </c>
      <c r="CY42" s="264">
        <v>7088</v>
      </c>
      <c r="CZ42" s="264">
        <v>0</v>
      </c>
      <c r="DA42" s="264">
        <v>269665</v>
      </c>
      <c r="DB42" s="265">
        <v>81108531</v>
      </c>
      <c r="DC42" s="263">
        <v>0</v>
      </c>
      <c r="DD42" s="264">
        <v>0</v>
      </c>
      <c r="DE42" s="264">
        <v>0</v>
      </c>
      <c r="DF42" s="264">
        <v>0</v>
      </c>
      <c r="DG42" s="264">
        <v>0</v>
      </c>
      <c r="DH42" s="264">
        <v>1649149</v>
      </c>
      <c r="DI42" s="264">
        <v>239187</v>
      </c>
      <c r="DJ42" s="265">
        <v>1888336</v>
      </c>
      <c r="DK42" s="265">
        <v>82996867</v>
      </c>
      <c r="DL42" s="265">
        <v>37813237</v>
      </c>
      <c r="DM42" s="265">
        <v>39701573</v>
      </c>
      <c r="DN42" s="265">
        <v>120810104</v>
      </c>
      <c r="DO42" s="265">
        <v>-72842794</v>
      </c>
      <c r="DP42" s="264">
        <v>-33141221</v>
      </c>
      <c r="DQ42" s="265">
        <v>47967310</v>
      </c>
      <c r="DS42" s="389">
        <v>0.87765715</v>
      </c>
      <c r="DT42" s="389">
        <v>0.12234285</v>
      </c>
      <c r="DU42" s="389">
        <v>0</v>
      </c>
      <c r="DV42" s="389">
        <v>0</v>
      </c>
    </row>
    <row r="43" spans="1:131" ht="15" customHeight="1">
      <c r="A43" s="266" t="s">
        <v>368</v>
      </c>
      <c r="B43" s="267" t="s">
        <v>626</v>
      </c>
      <c r="C43" s="263">
        <v>0</v>
      </c>
      <c r="D43" s="264">
        <v>0</v>
      </c>
      <c r="E43" s="264">
        <v>0</v>
      </c>
      <c r="F43" s="264">
        <v>0</v>
      </c>
      <c r="G43" s="264">
        <v>2590</v>
      </c>
      <c r="H43" s="264">
        <v>0</v>
      </c>
      <c r="I43" s="264">
        <v>0</v>
      </c>
      <c r="J43" s="264">
        <v>392</v>
      </c>
      <c r="K43" s="264">
        <v>0</v>
      </c>
      <c r="L43" s="264">
        <v>0</v>
      </c>
      <c r="M43" s="264">
        <v>0</v>
      </c>
      <c r="N43" s="264">
        <v>0</v>
      </c>
      <c r="O43" s="264">
        <v>0</v>
      </c>
      <c r="P43" s="264">
        <v>0</v>
      </c>
      <c r="Q43" s="264">
        <v>0</v>
      </c>
      <c r="R43" s="264">
        <v>0</v>
      </c>
      <c r="S43" s="264">
        <v>0</v>
      </c>
      <c r="T43" s="264">
        <v>2468</v>
      </c>
      <c r="U43" s="264">
        <v>242719</v>
      </c>
      <c r="V43" s="264">
        <v>0</v>
      </c>
      <c r="W43" s="264">
        <v>0</v>
      </c>
      <c r="X43" s="264">
        <v>0</v>
      </c>
      <c r="Y43" s="264">
        <v>0</v>
      </c>
      <c r="Z43" s="264">
        <v>0</v>
      </c>
      <c r="AA43" s="264">
        <v>0</v>
      </c>
      <c r="AB43" s="264">
        <v>0</v>
      </c>
      <c r="AC43" s="264">
        <v>0</v>
      </c>
      <c r="AD43" s="264">
        <v>80</v>
      </c>
      <c r="AE43" s="264">
        <v>0</v>
      </c>
      <c r="AF43" s="264">
        <v>1939</v>
      </c>
      <c r="AG43" s="264">
        <v>0</v>
      </c>
      <c r="AH43" s="264">
        <v>0</v>
      </c>
      <c r="AI43" s="264">
        <v>730</v>
      </c>
      <c r="AJ43" s="264">
        <v>160952</v>
      </c>
      <c r="AK43" s="264">
        <v>43777</v>
      </c>
      <c r="AL43" s="264">
        <v>0</v>
      </c>
      <c r="AM43" s="264">
        <v>0</v>
      </c>
      <c r="AN43" s="264">
        <v>0</v>
      </c>
      <c r="AO43" s="264">
        <v>176359</v>
      </c>
      <c r="AP43" s="264">
        <v>0</v>
      </c>
      <c r="AQ43" s="264">
        <v>0</v>
      </c>
      <c r="AR43" s="264">
        <v>8389</v>
      </c>
      <c r="AS43" s="264">
        <v>3325374</v>
      </c>
      <c r="AT43" s="264">
        <v>5016129</v>
      </c>
      <c r="AU43" s="264">
        <v>5238731</v>
      </c>
      <c r="AV43" s="264">
        <v>6107946</v>
      </c>
      <c r="AW43" s="264">
        <v>462380</v>
      </c>
      <c r="AX43" s="264">
        <v>15037</v>
      </c>
      <c r="AY43" s="264">
        <v>754998</v>
      </c>
      <c r="AZ43" s="264">
        <v>522513</v>
      </c>
      <c r="BA43" s="264">
        <v>87077</v>
      </c>
      <c r="BB43" s="264">
        <v>13777</v>
      </c>
      <c r="BC43" s="264">
        <v>78041</v>
      </c>
      <c r="BD43" s="264">
        <v>202464</v>
      </c>
      <c r="BE43" s="264">
        <v>14488</v>
      </c>
      <c r="BF43" s="264">
        <v>7088071</v>
      </c>
      <c r="BG43" s="264">
        <v>760084</v>
      </c>
      <c r="BH43" s="264">
        <v>140771</v>
      </c>
      <c r="BI43" s="264">
        <v>48131</v>
      </c>
      <c r="BJ43" s="264">
        <v>0</v>
      </c>
      <c r="BK43" s="264">
        <v>157956</v>
      </c>
      <c r="BL43" s="264">
        <v>86769</v>
      </c>
      <c r="BM43" s="264">
        <v>2504119</v>
      </c>
      <c r="BN43" s="264">
        <v>0</v>
      </c>
      <c r="BO43" s="264">
        <v>0</v>
      </c>
      <c r="BP43" s="264">
        <v>16952</v>
      </c>
      <c r="BQ43" s="264">
        <v>0</v>
      </c>
      <c r="BR43" s="264">
        <v>0</v>
      </c>
      <c r="BS43" s="264">
        <v>0</v>
      </c>
      <c r="BT43" s="264">
        <v>0</v>
      </c>
      <c r="BU43" s="264">
        <v>0</v>
      </c>
      <c r="BV43" s="264">
        <v>0</v>
      </c>
      <c r="BW43" s="264">
        <v>0</v>
      </c>
      <c r="BX43" s="264">
        <v>0</v>
      </c>
      <c r="BY43" s="264">
        <v>0</v>
      </c>
      <c r="BZ43" s="264">
        <v>0</v>
      </c>
      <c r="CA43" s="264">
        <v>43</v>
      </c>
      <c r="CB43" s="264">
        <v>0</v>
      </c>
      <c r="CC43" s="264">
        <v>0</v>
      </c>
      <c r="CD43" s="264">
        <v>0</v>
      </c>
      <c r="CE43" s="264">
        <v>0</v>
      </c>
      <c r="CF43" s="264">
        <v>0</v>
      </c>
      <c r="CG43" s="264">
        <v>0</v>
      </c>
      <c r="CH43" s="264">
        <v>0</v>
      </c>
      <c r="CI43" s="264">
        <v>0</v>
      </c>
      <c r="CJ43" s="264">
        <v>1687</v>
      </c>
      <c r="CK43" s="264">
        <v>0</v>
      </c>
      <c r="CL43" s="264">
        <v>0</v>
      </c>
      <c r="CM43" s="264">
        <v>295</v>
      </c>
      <c r="CN43" s="264">
        <v>563</v>
      </c>
      <c r="CO43" s="264">
        <v>823</v>
      </c>
      <c r="CP43" s="264">
        <v>220</v>
      </c>
      <c r="CQ43" s="264">
        <v>0</v>
      </c>
      <c r="CR43" s="264">
        <v>0</v>
      </c>
      <c r="CS43" s="264">
        <v>47057</v>
      </c>
      <c r="CT43" s="264">
        <v>0</v>
      </c>
      <c r="CU43" s="264">
        <v>1584</v>
      </c>
      <c r="CV43" s="264">
        <v>4272</v>
      </c>
      <c r="CW43" s="264">
        <v>0</v>
      </c>
      <c r="CX43" s="264">
        <v>128</v>
      </c>
      <c r="CY43" s="264">
        <v>1688</v>
      </c>
      <c r="CZ43" s="264">
        <v>356</v>
      </c>
      <c r="DA43" s="264">
        <v>245723</v>
      </c>
      <c r="DB43" s="265">
        <v>33586642</v>
      </c>
      <c r="DC43" s="263">
        <v>0</v>
      </c>
      <c r="DD43" s="264">
        <v>301</v>
      </c>
      <c r="DE43" s="264">
        <v>0</v>
      </c>
      <c r="DF43" s="264">
        <v>0</v>
      </c>
      <c r="DG43" s="264">
        <v>0</v>
      </c>
      <c r="DH43" s="264">
        <v>-102022</v>
      </c>
      <c r="DI43" s="264">
        <v>169721</v>
      </c>
      <c r="DJ43" s="265">
        <v>68000</v>
      </c>
      <c r="DK43" s="265">
        <v>33654642</v>
      </c>
      <c r="DL43" s="265">
        <v>23063715</v>
      </c>
      <c r="DM43" s="265">
        <v>23131715</v>
      </c>
      <c r="DN43" s="265">
        <v>56718357</v>
      </c>
      <c r="DO43" s="265">
        <v>-30417067</v>
      </c>
      <c r="DP43" s="264">
        <v>-7285352</v>
      </c>
      <c r="DQ43" s="265">
        <v>26301290</v>
      </c>
      <c r="DS43" s="389">
        <v>0.90380004999999997</v>
      </c>
      <c r="DT43" s="389">
        <v>9.6199950000000034E-2</v>
      </c>
      <c r="DU43" s="389">
        <v>1.1835813576761642E-7</v>
      </c>
      <c r="DV43" s="389">
        <v>0</v>
      </c>
      <c r="DZ43" s="246"/>
    </row>
    <row r="44" spans="1:131" ht="15" customHeight="1">
      <c r="A44" s="266" t="s">
        <v>369</v>
      </c>
      <c r="B44" s="267" t="s">
        <v>627</v>
      </c>
      <c r="C44" s="263">
        <v>0</v>
      </c>
      <c r="D44" s="264">
        <v>0</v>
      </c>
      <c r="E44" s="264">
        <v>0</v>
      </c>
      <c r="F44" s="264">
        <v>0</v>
      </c>
      <c r="G44" s="264">
        <v>0</v>
      </c>
      <c r="H44" s="264">
        <v>0</v>
      </c>
      <c r="I44" s="264">
        <v>0</v>
      </c>
      <c r="J44" s="264">
        <v>0</v>
      </c>
      <c r="K44" s="264">
        <v>0</v>
      </c>
      <c r="L44" s="264">
        <v>0</v>
      </c>
      <c r="M44" s="264">
        <v>0</v>
      </c>
      <c r="N44" s="264">
        <v>0</v>
      </c>
      <c r="O44" s="264">
        <v>0</v>
      </c>
      <c r="P44" s="264">
        <v>0</v>
      </c>
      <c r="Q44" s="264">
        <v>0</v>
      </c>
      <c r="R44" s="264">
        <v>7</v>
      </c>
      <c r="S44" s="264">
        <v>0</v>
      </c>
      <c r="T44" s="264">
        <v>1505</v>
      </c>
      <c r="U44" s="264">
        <v>3566</v>
      </c>
      <c r="V44" s="264">
        <v>11953</v>
      </c>
      <c r="W44" s="264">
        <v>0</v>
      </c>
      <c r="X44" s="264">
        <v>800</v>
      </c>
      <c r="Y44" s="264">
        <v>0</v>
      </c>
      <c r="Z44" s="264">
        <v>7167</v>
      </c>
      <c r="AA44" s="264">
        <v>0</v>
      </c>
      <c r="AB44" s="264">
        <v>0</v>
      </c>
      <c r="AC44" s="264">
        <v>0</v>
      </c>
      <c r="AD44" s="264">
        <v>34956</v>
      </c>
      <c r="AE44" s="264">
        <v>0</v>
      </c>
      <c r="AF44" s="264">
        <v>17994</v>
      </c>
      <c r="AG44" s="264">
        <v>0</v>
      </c>
      <c r="AH44" s="264">
        <v>0</v>
      </c>
      <c r="AI44" s="264">
        <v>2249</v>
      </c>
      <c r="AJ44" s="264">
        <v>0</v>
      </c>
      <c r="AK44" s="264">
        <v>70908</v>
      </c>
      <c r="AL44" s="264">
        <v>0</v>
      </c>
      <c r="AM44" s="264">
        <v>0</v>
      </c>
      <c r="AN44" s="264">
        <v>67782</v>
      </c>
      <c r="AO44" s="264">
        <v>41815</v>
      </c>
      <c r="AP44" s="264">
        <v>95972</v>
      </c>
      <c r="AQ44" s="264">
        <v>0</v>
      </c>
      <c r="AR44" s="264">
        <v>5099214</v>
      </c>
      <c r="AS44" s="264">
        <v>51772</v>
      </c>
      <c r="AT44" s="264">
        <v>1335040</v>
      </c>
      <c r="AU44" s="264">
        <v>137519</v>
      </c>
      <c r="AV44" s="264">
        <v>337380</v>
      </c>
      <c r="AW44" s="264">
        <v>729111</v>
      </c>
      <c r="AX44" s="264">
        <v>2754076</v>
      </c>
      <c r="AY44" s="264">
        <v>3209756</v>
      </c>
      <c r="AZ44" s="264">
        <v>631556</v>
      </c>
      <c r="BA44" s="264">
        <v>3148</v>
      </c>
      <c r="BB44" s="264">
        <v>7901</v>
      </c>
      <c r="BC44" s="264">
        <v>239563</v>
      </c>
      <c r="BD44" s="264">
        <v>83461</v>
      </c>
      <c r="BE44" s="264">
        <v>294</v>
      </c>
      <c r="BF44" s="264">
        <v>881776</v>
      </c>
      <c r="BG44" s="264">
        <v>4919</v>
      </c>
      <c r="BH44" s="264">
        <v>176</v>
      </c>
      <c r="BI44" s="264">
        <v>316695</v>
      </c>
      <c r="BJ44" s="264">
        <v>0</v>
      </c>
      <c r="BK44" s="264">
        <v>17517</v>
      </c>
      <c r="BL44" s="264">
        <v>0</v>
      </c>
      <c r="BM44" s="264">
        <v>0</v>
      </c>
      <c r="BN44" s="264">
        <v>0</v>
      </c>
      <c r="BO44" s="264">
        <v>0</v>
      </c>
      <c r="BP44" s="264">
        <v>665</v>
      </c>
      <c r="BQ44" s="264">
        <v>0</v>
      </c>
      <c r="BR44" s="264">
        <v>0</v>
      </c>
      <c r="BS44" s="264">
        <v>0</v>
      </c>
      <c r="BT44" s="264">
        <v>0</v>
      </c>
      <c r="BU44" s="264">
        <v>0</v>
      </c>
      <c r="BV44" s="264">
        <v>0</v>
      </c>
      <c r="BW44" s="264">
        <v>0</v>
      </c>
      <c r="BX44" s="264">
        <v>0</v>
      </c>
      <c r="BY44" s="264">
        <v>0</v>
      </c>
      <c r="BZ44" s="264">
        <v>0</v>
      </c>
      <c r="CA44" s="264">
        <v>0</v>
      </c>
      <c r="CB44" s="264">
        <v>0</v>
      </c>
      <c r="CC44" s="264">
        <v>0</v>
      </c>
      <c r="CD44" s="264">
        <v>0</v>
      </c>
      <c r="CE44" s="264">
        <v>0</v>
      </c>
      <c r="CF44" s="264">
        <v>0</v>
      </c>
      <c r="CG44" s="264">
        <v>0</v>
      </c>
      <c r="CH44" s="264">
        <v>0</v>
      </c>
      <c r="CI44" s="264">
        <v>6211</v>
      </c>
      <c r="CJ44" s="264">
        <v>33</v>
      </c>
      <c r="CK44" s="264">
        <v>0</v>
      </c>
      <c r="CL44" s="264">
        <v>6622</v>
      </c>
      <c r="CM44" s="264">
        <v>0</v>
      </c>
      <c r="CN44" s="264">
        <v>0</v>
      </c>
      <c r="CO44" s="264">
        <v>0</v>
      </c>
      <c r="CP44" s="264">
        <v>0</v>
      </c>
      <c r="CQ44" s="264">
        <v>0</v>
      </c>
      <c r="CR44" s="264">
        <v>0</v>
      </c>
      <c r="CS44" s="264">
        <v>0</v>
      </c>
      <c r="CT44" s="264">
        <v>0</v>
      </c>
      <c r="CU44" s="264">
        <v>0</v>
      </c>
      <c r="CV44" s="264">
        <v>0</v>
      </c>
      <c r="CW44" s="264">
        <v>0</v>
      </c>
      <c r="CX44" s="264">
        <v>0</v>
      </c>
      <c r="CY44" s="264">
        <v>707</v>
      </c>
      <c r="CZ44" s="264">
        <v>0</v>
      </c>
      <c r="DA44" s="264">
        <v>139761</v>
      </c>
      <c r="DB44" s="265">
        <v>16351547</v>
      </c>
      <c r="DC44" s="263">
        <v>0</v>
      </c>
      <c r="DD44" s="264">
        <v>1865268</v>
      </c>
      <c r="DE44" s="264">
        <v>0</v>
      </c>
      <c r="DF44" s="264">
        <v>0</v>
      </c>
      <c r="DG44" s="264">
        <v>0</v>
      </c>
      <c r="DH44" s="264">
        <v>-111547</v>
      </c>
      <c r="DI44" s="264">
        <v>0</v>
      </c>
      <c r="DJ44" s="265">
        <v>1753721</v>
      </c>
      <c r="DK44" s="265">
        <v>18105268</v>
      </c>
      <c r="DL44" s="265">
        <v>1781862</v>
      </c>
      <c r="DM44" s="265">
        <v>3535583</v>
      </c>
      <c r="DN44" s="265">
        <v>19887130</v>
      </c>
      <c r="DO44" s="265">
        <v>-17479780</v>
      </c>
      <c r="DP44" s="264">
        <v>-13944197</v>
      </c>
      <c r="DQ44" s="265">
        <v>2407350</v>
      </c>
      <c r="DS44" s="389">
        <v>0.96545270999999999</v>
      </c>
      <c r="DT44" s="389">
        <v>3.4547290000000008E-2</v>
      </c>
      <c r="DU44" s="389">
        <v>7.3345396407637983E-4</v>
      </c>
      <c r="DV44" s="389">
        <v>0</v>
      </c>
    </row>
    <row r="45" spans="1:131" ht="15" customHeight="1">
      <c r="A45" s="266" t="s">
        <v>370</v>
      </c>
      <c r="B45" s="267" t="s">
        <v>628</v>
      </c>
      <c r="C45" s="263">
        <v>0</v>
      </c>
      <c r="D45" s="264">
        <v>0</v>
      </c>
      <c r="E45" s="264">
        <v>0</v>
      </c>
      <c r="F45" s="264">
        <v>0</v>
      </c>
      <c r="G45" s="264">
        <v>0</v>
      </c>
      <c r="H45" s="264">
        <v>0</v>
      </c>
      <c r="I45" s="264">
        <v>0</v>
      </c>
      <c r="J45" s="264">
        <v>0</v>
      </c>
      <c r="K45" s="264">
        <v>0</v>
      </c>
      <c r="L45" s="264">
        <v>0</v>
      </c>
      <c r="M45" s="264">
        <v>0</v>
      </c>
      <c r="N45" s="264">
        <v>0</v>
      </c>
      <c r="O45" s="264">
        <v>0</v>
      </c>
      <c r="P45" s="264">
        <v>0</v>
      </c>
      <c r="Q45" s="264">
        <v>0</v>
      </c>
      <c r="R45" s="264">
        <v>0</v>
      </c>
      <c r="S45" s="264">
        <v>0</v>
      </c>
      <c r="T45" s="264">
        <v>0</v>
      </c>
      <c r="U45" s="264">
        <v>-5</v>
      </c>
      <c r="V45" s="264">
        <v>0</v>
      </c>
      <c r="W45" s="264">
        <v>0</v>
      </c>
      <c r="X45" s="264">
        <v>-16836</v>
      </c>
      <c r="Y45" s="264">
        <v>0</v>
      </c>
      <c r="Z45" s="264">
        <v>33</v>
      </c>
      <c r="AA45" s="264">
        <v>-3</v>
      </c>
      <c r="AB45" s="264">
        <v>0</v>
      </c>
      <c r="AC45" s="264">
        <v>0</v>
      </c>
      <c r="AD45" s="264">
        <v>0</v>
      </c>
      <c r="AE45" s="264">
        <v>0</v>
      </c>
      <c r="AF45" s="264">
        <v>-325</v>
      </c>
      <c r="AG45" s="264">
        <v>-201</v>
      </c>
      <c r="AH45" s="264">
        <v>0</v>
      </c>
      <c r="AI45" s="264">
        <v>0</v>
      </c>
      <c r="AJ45" s="264">
        <v>0</v>
      </c>
      <c r="AK45" s="264">
        <v>-5</v>
      </c>
      <c r="AL45" s="264">
        <v>0</v>
      </c>
      <c r="AM45" s="264">
        <v>0</v>
      </c>
      <c r="AN45" s="264">
        <v>-45</v>
      </c>
      <c r="AO45" s="264">
        <v>-36</v>
      </c>
      <c r="AP45" s="264">
        <v>158350</v>
      </c>
      <c r="AQ45" s="264">
        <v>0</v>
      </c>
      <c r="AR45" s="264">
        <v>22368</v>
      </c>
      <c r="AS45" s="264">
        <v>-26888</v>
      </c>
      <c r="AT45" s="264">
        <v>-260816</v>
      </c>
      <c r="AU45" s="264">
        <v>-127834</v>
      </c>
      <c r="AV45" s="264">
        <v>-10321</v>
      </c>
      <c r="AW45" s="264">
        <v>-12811</v>
      </c>
      <c r="AX45" s="264">
        <v>-1334114</v>
      </c>
      <c r="AY45" s="264">
        <v>-83028</v>
      </c>
      <c r="AZ45" s="264">
        <v>-40086</v>
      </c>
      <c r="BA45" s="264">
        <v>-513</v>
      </c>
      <c r="BB45" s="264">
        <v>-537</v>
      </c>
      <c r="BC45" s="264">
        <v>-9911</v>
      </c>
      <c r="BD45" s="264">
        <v>-1599</v>
      </c>
      <c r="BE45" s="264">
        <v>-421</v>
      </c>
      <c r="BF45" s="264">
        <v>-7440</v>
      </c>
      <c r="BG45" s="264">
        <v>-18</v>
      </c>
      <c r="BH45" s="264">
        <v>-15</v>
      </c>
      <c r="BI45" s="264">
        <v>-2281</v>
      </c>
      <c r="BJ45" s="264">
        <v>0</v>
      </c>
      <c r="BK45" s="264">
        <v>0</v>
      </c>
      <c r="BL45" s="264">
        <v>0</v>
      </c>
      <c r="BM45" s="264">
        <v>-3579</v>
      </c>
      <c r="BN45" s="264">
        <v>0</v>
      </c>
      <c r="BO45" s="264">
        <v>0</v>
      </c>
      <c r="BP45" s="264">
        <v>0</v>
      </c>
      <c r="BQ45" s="264">
        <v>0</v>
      </c>
      <c r="BR45" s="264">
        <v>0</v>
      </c>
      <c r="BS45" s="264">
        <v>0</v>
      </c>
      <c r="BT45" s="264">
        <v>0</v>
      </c>
      <c r="BU45" s="264">
        <v>0</v>
      </c>
      <c r="BV45" s="264">
        <v>0</v>
      </c>
      <c r="BW45" s="264">
        <v>0</v>
      </c>
      <c r="BX45" s="264">
        <v>0</v>
      </c>
      <c r="BY45" s="264">
        <v>0</v>
      </c>
      <c r="BZ45" s="264">
        <v>0</v>
      </c>
      <c r="CA45" s="264">
        <v>0</v>
      </c>
      <c r="CB45" s="264">
        <v>0</v>
      </c>
      <c r="CC45" s="264">
        <v>0</v>
      </c>
      <c r="CD45" s="264">
        <v>0</v>
      </c>
      <c r="CE45" s="264">
        <v>0</v>
      </c>
      <c r="CF45" s="264">
        <v>0</v>
      </c>
      <c r="CG45" s="264">
        <v>0</v>
      </c>
      <c r="CH45" s="264">
        <v>0</v>
      </c>
      <c r="CI45" s="264">
        <v>0</v>
      </c>
      <c r="CJ45" s="264">
        <v>0</v>
      </c>
      <c r="CK45" s="264">
        <v>0</v>
      </c>
      <c r="CL45" s="264">
        <v>0</v>
      </c>
      <c r="CM45" s="264">
        <v>0</v>
      </c>
      <c r="CN45" s="264">
        <v>0</v>
      </c>
      <c r="CO45" s="264">
        <v>0</v>
      </c>
      <c r="CP45" s="264">
        <v>0</v>
      </c>
      <c r="CQ45" s="264">
        <v>0</v>
      </c>
      <c r="CR45" s="264">
        <v>0</v>
      </c>
      <c r="CS45" s="264">
        <v>0</v>
      </c>
      <c r="CT45" s="264">
        <v>0</v>
      </c>
      <c r="CU45" s="264">
        <v>0</v>
      </c>
      <c r="CV45" s="264">
        <v>0</v>
      </c>
      <c r="CW45" s="264">
        <v>0</v>
      </c>
      <c r="CX45" s="264">
        <v>0</v>
      </c>
      <c r="CY45" s="264">
        <v>0</v>
      </c>
      <c r="CZ45" s="264">
        <v>0</v>
      </c>
      <c r="DA45" s="264">
        <v>0</v>
      </c>
      <c r="DB45" s="265">
        <v>-1758917</v>
      </c>
      <c r="DC45" s="263">
        <v>0</v>
      </c>
      <c r="DD45" s="264">
        <v>-54404</v>
      </c>
      <c r="DE45" s="264">
        <v>0</v>
      </c>
      <c r="DF45" s="264">
        <v>0</v>
      </c>
      <c r="DG45" s="264">
        <v>-1371961</v>
      </c>
      <c r="DH45" s="264">
        <v>0</v>
      </c>
      <c r="DI45" s="264">
        <v>0</v>
      </c>
      <c r="DJ45" s="265">
        <v>-1426365</v>
      </c>
      <c r="DK45" s="265">
        <v>-3185282</v>
      </c>
      <c r="DL45" s="265">
        <v>3185282</v>
      </c>
      <c r="DM45" s="265">
        <v>1758917</v>
      </c>
      <c r="DN45" s="265">
        <v>0</v>
      </c>
      <c r="DO45" s="265">
        <v>0</v>
      </c>
      <c r="DP45" s="264">
        <v>1758917</v>
      </c>
      <c r="DQ45" s="265">
        <v>0</v>
      </c>
      <c r="DS45" s="389">
        <v>0</v>
      </c>
      <c r="DT45" s="389">
        <v>1</v>
      </c>
      <c r="DU45" s="389">
        <v>-2.1392544911300341E-5</v>
      </c>
      <c r="DV45" s="389">
        <v>0</v>
      </c>
    </row>
    <row r="46" spans="1:131" ht="15" customHeight="1">
      <c r="A46" s="266" t="s">
        <v>371</v>
      </c>
      <c r="B46" s="267" t="s">
        <v>629</v>
      </c>
      <c r="C46" s="263">
        <v>0</v>
      </c>
      <c r="D46" s="264">
        <v>0</v>
      </c>
      <c r="E46" s="264">
        <v>0</v>
      </c>
      <c r="F46" s="264">
        <v>0</v>
      </c>
      <c r="G46" s="264">
        <v>0</v>
      </c>
      <c r="H46" s="264">
        <v>0</v>
      </c>
      <c r="I46" s="264">
        <v>0</v>
      </c>
      <c r="J46" s="264">
        <v>1580</v>
      </c>
      <c r="K46" s="264">
        <v>29533</v>
      </c>
      <c r="L46" s="264">
        <v>4522</v>
      </c>
      <c r="M46" s="264">
        <v>0</v>
      </c>
      <c r="N46" s="264">
        <v>156607</v>
      </c>
      <c r="O46" s="264">
        <v>191131</v>
      </c>
      <c r="P46" s="264">
        <v>56438</v>
      </c>
      <c r="Q46" s="264">
        <v>0</v>
      </c>
      <c r="R46" s="264">
        <v>15</v>
      </c>
      <c r="S46" s="264">
        <v>0</v>
      </c>
      <c r="T46" s="264">
        <v>56986</v>
      </c>
      <c r="U46" s="264">
        <v>75376</v>
      </c>
      <c r="V46" s="264">
        <v>73</v>
      </c>
      <c r="W46" s="264">
        <v>4836</v>
      </c>
      <c r="X46" s="264">
        <v>89862</v>
      </c>
      <c r="Y46" s="264">
        <v>0</v>
      </c>
      <c r="Z46" s="264">
        <v>6</v>
      </c>
      <c r="AA46" s="264">
        <v>0</v>
      </c>
      <c r="AB46" s="264">
        <v>0</v>
      </c>
      <c r="AC46" s="264">
        <v>42211</v>
      </c>
      <c r="AD46" s="264">
        <v>22093</v>
      </c>
      <c r="AE46" s="264">
        <v>0</v>
      </c>
      <c r="AF46" s="264">
        <v>58185</v>
      </c>
      <c r="AG46" s="264">
        <v>7801</v>
      </c>
      <c r="AH46" s="264">
        <v>704</v>
      </c>
      <c r="AI46" s="264">
        <v>6965</v>
      </c>
      <c r="AJ46" s="264">
        <v>20389</v>
      </c>
      <c r="AK46" s="264">
        <v>22155</v>
      </c>
      <c r="AL46" s="264">
        <v>0</v>
      </c>
      <c r="AM46" s="264">
        <v>0</v>
      </c>
      <c r="AN46" s="264">
        <v>17311</v>
      </c>
      <c r="AO46" s="264">
        <v>3426</v>
      </c>
      <c r="AP46" s="264">
        <v>6297</v>
      </c>
      <c r="AQ46" s="264">
        <v>0</v>
      </c>
      <c r="AR46" s="264">
        <v>804186</v>
      </c>
      <c r="AS46" s="264">
        <v>1083995</v>
      </c>
      <c r="AT46" s="264">
        <v>2329988</v>
      </c>
      <c r="AU46" s="264">
        <v>3757420</v>
      </c>
      <c r="AV46" s="264">
        <v>3225860</v>
      </c>
      <c r="AW46" s="264">
        <v>1118210</v>
      </c>
      <c r="AX46" s="264">
        <v>1122042</v>
      </c>
      <c r="AY46" s="264">
        <v>8216682</v>
      </c>
      <c r="AZ46" s="264">
        <v>2384418</v>
      </c>
      <c r="BA46" s="264">
        <v>142856</v>
      </c>
      <c r="BB46" s="264">
        <v>208120</v>
      </c>
      <c r="BC46" s="264">
        <v>431783</v>
      </c>
      <c r="BD46" s="264">
        <v>3016615</v>
      </c>
      <c r="BE46" s="264">
        <v>123914</v>
      </c>
      <c r="BF46" s="264">
        <v>7936539</v>
      </c>
      <c r="BG46" s="264">
        <v>217456</v>
      </c>
      <c r="BH46" s="264">
        <v>31447</v>
      </c>
      <c r="BI46" s="264">
        <v>494172</v>
      </c>
      <c r="BJ46" s="264">
        <v>0</v>
      </c>
      <c r="BK46" s="264">
        <v>2041461</v>
      </c>
      <c r="BL46" s="264">
        <v>850649</v>
      </c>
      <c r="BM46" s="264">
        <v>10106475</v>
      </c>
      <c r="BN46" s="264">
        <v>16013</v>
      </c>
      <c r="BO46" s="264">
        <v>0</v>
      </c>
      <c r="BP46" s="264">
        <v>5614</v>
      </c>
      <c r="BQ46" s="264">
        <v>1242</v>
      </c>
      <c r="BR46" s="264">
        <v>4435</v>
      </c>
      <c r="BS46" s="264">
        <v>4225</v>
      </c>
      <c r="BT46" s="264">
        <v>0</v>
      </c>
      <c r="BU46" s="264">
        <v>0</v>
      </c>
      <c r="BV46" s="264">
        <v>0</v>
      </c>
      <c r="BW46" s="264">
        <v>0</v>
      </c>
      <c r="BX46" s="264">
        <v>0</v>
      </c>
      <c r="BY46" s="264">
        <v>0</v>
      </c>
      <c r="BZ46" s="264">
        <v>0</v>
      </c>
      <c r="CA46" s="264">
        <v>1132</v>
      </c>
      <c r="CB46" s="264">
        <v>0</v>
      </c>
      <c r="CC46" s="264">
        <v>0</v>
      </c>
      <c r="CD46" s="264">
        <v>0</v>
      </c>
      <c r="CE46" s="264">
        <v>1327</v>
      </c>
      <c r="CF46" s="264">
        <v>0</v>
      </c>
      <c r="CG46" s="264">
        <v>0</v>
      </c>
      <c r="CH46" s="264">
        <v>0</v>
      </c>
      <c r="CI46" s="264">
        <v>13744</v>
      </c>
      <c r="CJ46" s="264">
        <v>26909</v>
      </c>
      <c r="CK46" s="264">
        <v>0</v>
      </c>
      <c r="CL46" s="264">
        <v>13573</v>
      </c>
      <c r="CM46" s="264">
        <v>579804</v>
      </c>
      <c r="CN46" s="264">
        <v>10159</v>
      </c>
      <c r="CO46" s="264">
        <v>29851</v>
      </c>
      <c r="CP46" s="264">
        <v>11164</v>
      </c>
      <c r="CQ46" s="264">
        <v>0</v>
      </c>
      <c r="CR46" s="264">
        <v>0</v>
      </c>
      <c r="CS46" s="264">
        <v>275435</v>
      </c>
      <c r="CT46" s="264">
        <v>7328</v>
      </c>
      <c r="CU46" s="264">
        <v>46257</v>
      </c>
      <c r="CV46" s="264">
        <v>56366</v>
      </c>
      <c r="CW46" s="264">
        <v>29803</v>
      </c>
      <c r="CX46" s="264">
        <v>0</v>
      </c>
      <c r="CY46" s="264">
        <v>22052</v>
      </c>
      <c r="CZ46" s="264">
        <v>12595</v>
      </c>
      <c r="DA46" s="264">
        <v>267699</v>
      </c>
      <c r="DB46" s="265">
        <v>51955517</v>
      </c>
      <c r="DC46" s="263">
        <v>11345</v>
      </c>
      <c r="DD46" s="264">
        <v>222642</v>
      </c>
      <c r="DE46" s="264">
        <v>0</v>
      </c>
      <c r="DF46" s="264">
        <v>0</v>
      </c>
      <c r="DG46" s="264">
        <v>0</v>
      </c>
      <c r="DH46" s="264">
        <v>-488190</v>
      </c>
      <c r="DI46" s="264">
        <v>432</v>
      </c>
      <c r="DJ46" s="265">
        <v>-253771</v>
      </c>
      <c r="DK46" s="265">
        <v>51701746</v>
      </c>
      <c r="DL46" s="265">
        <v>8966884</v>
      </c>
      <c r="DM46" s="265">
        <v>8713113</v>
      </c>
      <c r="DN46" s="265">
        <v>60668630</v>
      </c>
      <c r="DO46" s="265">
        <v>-48641170</v>
      </c>
      <c r="DP46" s="264">
        <v>-39928057</v>
      </c>
      <c r="DQ46" s="265">
        <v>12027460</v>
      </c>
      <c r="DS46" s="389">
        <v>0.94080324000000004</v>
      </c>
      <c r="DT46" s="389">
        <v>5.9196759999999959E-2</v>
      </c>
      <c r="DU46" s="389">
        <v>8.7546485261042034E-5</v>
      </c>
      <c r="DV46" s="389">
        <v>0</v>
      </c>
      <c r="DZ46" s="268"/>
      <c r="EA46" s="268"/>
    </row>
    <row r="47" spans="1:131" ht="15" customHeight="1">
      <c r="A47" s="266" t="s">
        <v>372</v>
      </c>
      <c r="B47" s="267" t="s">
        <v>630</v>
      </c>
      <c r="C47" s="263">
        <v>0</v>
      </c>
      <c r="D47" s="264">
        <v>0</v>
      </c>
      <c r="E47" s="264">
        <v>0</v>
      </c>
      <c r="F47" s="264">
        <v>11133</v>
      </c>
      <c r="G47" s="264">
        <v>7694</v>
      </c>
      <c r="H47" s="264">
        <v>0</v>
      </c>
      <c r="I47" s="264">
        <v>0</v>
      </c>
      <c r="J47" s="264">
        <v>0</v>
      </c>
      <c r="K47" s="264">
        <v>0</v>
      </c>
      <c r="L47" s="264">
        <v>0</v>
      </c>
      <c r="M47" s="264">
        <v>0</v>
      </c>
      <c r="N47" s="264">
        <v>0</v>
      </c>
      <c r="O47" s="264">
        <v>0</v>
      </c>
      <c r="P47" s="264">
        <v>0</v>
      </c>
      <c r="Q47" s="264">
        <v>0</v>
      </c>
      <c r="R47" s="264">
        <v>0</v>
      </c>
      <c r="S47" s="264">
        <v>0</v>
      </c>
      <c r="T47" s="264">
        <v>3882</v>
      </c>
      <c r="U47" s="264">
        <v>9142</v>
      </c>
      <c r="V47" s="264">
        <v>0</v>
      </c>
      <c r="W47" s="264">
        <v>0</v>
      </c>
      <c r="X47" s="264">
        <v>0</v>
      </c>
      <c r="Y47" s="264">
        <v>0</v>
      </c>
      <c r="Z47" s="264">
        <v>0</v>
      </c>
      <c r="AA47" s="264">
        <v>0</v>
      </c>
      <c r="AB47" s="264">
        <v>0</v>
      </c>
      <c r="AC47" s="264">
        <v>0</v>
      </c>
      <c r="AD47" s="264">
        <v>0</v>
      </c>
      <c r="AE47" s="264">
        <v>0</v>
      </c>
      <c r="AF47" s="264">
        <v>0</v>
      </c>
      <c r="AG47" s="264">
        <v>0</v>
      </c>
      <c r="AH47" s="264">
        <v>0</v>
      </c>
      <c r="AI47" s="264">
        <v>0</v>
      </c>
      <c r="AJ47" s="264">
        <v>7269</v>
      </c>
      <c r="AK47" s="264">
        <v>0</v>
      </c>
      <c r="AL47" s="264">
        <v>0</v>
      </c>
      <c r="AM47" s="264">
        <v>0</v>
      </c>
      <c r="AN47" s="264">
        <v>0</v>
      </c>
      <c r="AO47" s="264">
        <v>1058</v>
      </c>
      <c r="AP47" s="264">
        <v>0</v>
      </c>
      <c r="AQ47" s="264">
        <v>0</v>
      </c>
      <c r="AR47" s="264">
        <v>0</v>
      </c>
      <c r="AS47" s="264">
        <v>750726</v>
      </c>
      <c r="AT47" s="264">
        <v>106244</v>
      </c>
      <c r="AU47" s="264">
        <v>33049</v>
      </c>
      <c r="AV47" s="264">
        <v>25719</v>
      </c>
      <c r="AW47" s="264">
        <v>0</v>
      </c>
      <c r="AX47" s="264">
        <v>0</v>
      </c>
      <c r="AY47" s="264">
        <v>8036</v>
      </c>
      <c r="AZ47" s="264">
        <v>0</v>
      </c>
      <c r="BA47" s="264">
        <v>0</v>
      </c>
      <c r="BB47" s="264">
        <v>0</v>
      </c>
      <c r="BC47" s="264">
        <v>0</v>
      </c>
      <c r="BD47" s="264">
        <v>7028</v>
      </c>
      <c r="BE47" s="264">
        <v>0</v>
      </c>
      <c r="BF47" s="264">
        <v>0</v>
      </c>
      <c r="BG47" s="264">
        <v>110583</v>
      </c>
      <c r="BH47" s="264">
        <v>19320</v>
      </c>
      <c r="BI47" s="264">
        <v>156360</v>
      </c>
      <c r="BJ47" s="264">
        <v>0</v>
      </c>
      <c r="BK47" s="264">
        <v>16350697</v>
      </c>
      <c r="BL47" s="264">
        <v>8175650</v>
      </c>
      <c r="BM47" s="264">
        <v>27517417</v>
      </c>
      <c r="BN47" s="264">
        <v>0</v>
      </c>
      <c r="BO47" s="264">
        <v>0</v>
      </c>
      <c r="BP47" s="264">
        <v>0</v>
      </c>
      <c r="BQ47" s="264">
        <v>0</v>
      </c>
      <c r="BR47" s="264">
        <v>0</v>
      </c>
      <c r="BS47" s="264">
        <v>0</v>
      </c>
      <c r="BT47" s="264">
        <v>0</v>
      </c>
      <c r="BU47" s="264">
        <v>0</v>
      </c>
      <c r="BV47" s="264">
        <v>14506</v>
      </c>
      <c r="BW47" s="264">
        <v>3757</v>
      </c>
      <c r="BX47" s="264">
        <v>614</v>
      </c>
      <c r="BY47" s="264">
        <v>0</v>
      </c>
      <c r="BZ47" s="264">
        <v>0</v>
      </c>
      <c r="CA47" s="264">
        <v>7992</v>
      </c>
      <c r="CB47" s="264">
        <v>0</v>
      </c>
      <c r="CC47" s="264">
        <v>0</v>
      </c>
      <c r="CD47" s="264">
        <v>0</v>
      </c>
      <c r="CE47" s="264">
        <v>79</v>
      </c>
      <c r="CF47" s="264">
        <v>0</v>
      </c>
      <c r="CG47" s="264">
        <v>0</v>
      </c>
      <c r="CH47" s="264">
        <v>0</v>
      </c>
      <c r="CI47" s="264">
        <v>0</v>
      </c>
      <c r="CJ47" s="264">
        <v>8</v>
      </c>
      <c r="CK47" s="264">
        <v>0</v>
      </c>
      <c r="CL47" s="264">
        <v>0</v>
      </c>
      <c r="CM47" s="264">
        <v>0</v>
      </c>
      <c r="CN47" s="264">
        <v>0</v>
      </c>
      <c r="CO47" s="264">
        <v>0</v>
      </c>
      <c r="CP47" s="264">
        <v>0</v>
      </c>
      <c r="CQ47" s="264">
        <v>11295</v>
      </c>
      <c r="CR47" s="264">
        <v>0</v>
      </c>
      <c r="CS47" s="264">
        <v>20994</v>
      </c>
      <c r="CT47" s="264">
        <v>0</v>
      </c>
      <c r="CU47" s="264">
        <v>0</v>
      </c>
      <c r="CV47" s="264">
        <v>0</v>
      </c>
      <c r="CW47" s="264">
        <v>0</v>
      </c>
      <c r="CX47" s="264">
        <v>0</v>
      </c>
      <c r="CY47" s="264">
        <v>0</v>
      </c>
      <c r="CZ47" s="264">
        <v>0</v>
      </c>
      <c r="DA47" s="264">
        <v>58432</v>
      </c>
      <c r="DB47" s="265">
        <v>53418684</v>
      </c>
      <c r="DC47" s="263">
        <v>0</v>
      </c>
      <c r="DD47" s="264">
        <v>234804</v>
      </c>
      <c r="DE47" s="264">
        <v>9059</v>
      </c>
      <c r="DF47" s="264">
        <v>10103</v>
      </c>
      <c r="DG47" s="264">
        <v>148744</v>
      </c>
      <c r="DH47" s="264">
        <v>-35914</v>
      </c>
      <c r="DI47" s="264">
        <v>368</v>
      </c>
      <c r="DJ47" s="265">
        <v>367164</v>
      </c>
      <c r="DK47" s="265">
        <v>53785848</v>
      </c>
      <c r="DL47" s="265">
        <v>20016767</v>
      </c>
      <c r="DM47" s="265">
        <v>20383931</v>
      </c>
      <c r="DN47" s="265">
        <v>73802615</v>
      </c>
      <c r="DO47" s="265">
        <v>-46533325</v>
      </c>
      <c r="DP47" s="264">
        <v>-26149394</v>
      </c>
      <c r="DQ47" s="265">
        <v>27269290</v>
      </c>
      <c r="DS47" s="389">
        <v>0.86515927000000004</v>
      </c>
      <c r="DT47" s="389">
        <v>0.13484072999999996</v>
      </c>
      <c r="DU47" s="389">
        <v>9.2328783092290382E-5</v>
      </c>
      <c r="DV47" s="389">
        <v>7.8277693793697619E-6</v>
      </c>
    </row>
    <row r="48" spans="1:131" ht="15" customHeight="1">
      <c r="A48" s="266" t="s">
        <v>373</v>
      </c>
      <c r="B48" s="267" t="s">
        <v>631</v>
      </c>
      <c r="C48" s="263">
        <v>158294</v>
      </c>
      <c r="D48" s="264">
        <v>178873</v>
      </c>
      <c r="E48" s="264">
        <v>771</v>
      </c>
      <c r="F48" s="264">
        <v>99633</v>
      </c>
      <c r="G48" s="264">
        <v>33418</v>
      </c>
      <c r="H48" s="264">
        <v>0</v>
      </c>
      <c r="I48" s="264">
        <v>0</v>
      </c>
      <c r="J48" s="264">
        <v>291785</v>
      </c>
      <c r="K48" s="264">
        <v>228755</v>
      </c>
      <c r="L48" s="264">
        <v>1130325</v>
      </c>
      <c r="M48" s="264">
        <v>637</v>
      </c>
      <c r="N48" s="264">
        <v>111277</v>
      </c>
      <c r="O48" s="264">
        <v>458660</v>
      </c>
      <c r="P48" s="264">
        <v>269266</v>
      </c>
      <c r="Q48" s="264">
        <v>4850</v>
      </c>
      <c r="R48" s="264">
        <v>159</v>
      </c>
      <c r="S48" s="264">
        <v>21976</v>
      </c>
      <c r="T48" s="264">
        <v>584565</v>
      </c>
      <c r="U48" s="264">
        <v>358160</v>
      </c>
      <c r="V48" s="264">
        <v>65254</v>
      </c>
      <c r="W48" s="264">
        <v>133181</v>
      </c>
      <c r="X48" s="264">
        <v>21764</v>
      </c>
      <c r="Y48" s="264">
        <v>186</v>
      </c>
      <c r="Z48" s="264">
        <v>13813</v>
      </c>
      <c r="AA48" s="264">
        <v>501</v>
      </c>
      <c r="AB48" s="264">
        <v>712</v>
      </c>
      <c r="AC48" s="264">
        <v>465560</v>
      </c>
      <c r="AD48" s="264">
        <v>46908</v>
      </c>
      <c r="AE48" s="264">
        <v>664</v>
      </c>
      <c r="AF48" s="264">
        <v>61759</v>
      </c>
      <c r="AG48" s="264">
        <v>220787</v>
      </c>
      <c r="AH48" s="264">
        <v>27815</v>
      </c>
      <c r="AI48" s="264">
        <v>134596</v>
      </c>
      <c r="AJ48" s="264">
        <v>344138</v>
      </c>
      <c r="AK48" s="264">
        <v>130933</v>
      </c>
      <c r="AL48" s="264">
        <v>0</v>
      </c>
      <c r="AM48" s="264">
        <v>0</v>
      </c>
      <c r="AN48" s="264">
        <v>1469</v>
      </c>
      <c r="AO48" s="264">
        <v>235356</v>
      </c>
      <c r="AP48" s="264">
        <v>57</v>
      </c>
      <c r="AQ48" s="264">
        <v>0</v>
      </c>
      <c r="AR48" s="264">
        <v>19880</v>
      </c>
      <c r="AS48" s="264">
        <v>1337418</v>
      </c>
      <c r="AT48" s="264">
        <v>5160766</v>
      </c>
      <c r="AU48" s="264">
        <v>4285737</v>
      </c>
      <c r="AV48" s="264">
        <v>4992222</v>
      </c>
      <c r="AW48" s="264">
        <v>1952643</v>
      </c>
      <c r="AX48" s="264">
        <v>792880</v>
      </c>
      <c r="AY48" s="264">
        <v>3990966</v>
      </c>
      <c r="AZ48" s="264">
        <v>1246752</v>
      </c>
      <c r="BA48" s="264">
        <v>83689</v>
      </c>
      <c r="BB48" s="264">
        <v>173357</v>
      </c>
      <c r="BC48" s="264">
        <v>37829</v>
      </c>
      <c r="BD48" s="264">
        <v>1661567</v>
      </c>
      <c r="BE48" s="264">
        <v>230174</v>
      </c>
      <c r="BF48" s="264">
        <v>3665747</v>
      </c>
      <c r="BG48" s="264">
        <v>481647</v>
      </c>
      <c r="BH48" s="264">
        <v>27164</v>
      </c>
      <c r="BI48" s="264">
        <v>609616</v>
      </c>
      <c r="BJ48" s="264">
        <v>1725</v>
      </c>
      <c r="BK48" s="264">
        <v>5649394</v>
      </c>
      <c r="BL48" s="264">
        <v>6094923</v>
      </c>
      <c r="BM48" s="264">
        <v>5605636</v>
      </c>
      <c r="BN48" s="264">
        <v>31423</v>
      </c>
      <c r="BO48" s="264">
        <v>10647</v>
      </c>
      <c r="BP48" s="264">
        <v>34454</v>
      </c>
      <c r="BQ48" s="264">
        <v>14805</v>
      </c>
      <c r="BR48" s="264">
        <v>1036311</v>
      </c>
      <c r="BS48" s="264">
        <v>734929</v>
      </c>
      <c r="BT48" s="264">
        <v>26433</v>
      </c>
      <c r="BU48" s="264">
        <v>1309</v>
      </c>
      <c r="BV48" s="264">
        <v>45450</v>
      </c>
      <c r="BW48" s="264">
        <v>174584</v>
      </c>
      <c r="BX48" s="264">
        <v>5095</v>
      </c>
      <c r="BY48" s="264">
        <v>198007</v>
      </c>
      <c r="BZ48" s="264">
        <v>0</v>
      </c>
      <c r="CA48" s="264">
        <v>21932</v>
      </c>
      <c r="CB48" s="264">
        <v>358</v>
      </c>
      <c r="CC48" s="264">
        <v>3115</v>
      </c>
      <c r="CD48" s="264">
        <v>20438</v>
      </c>
      <c r="CE48" s="264">
        <v>193361</v>
      </c>
      <c r="CF48" s="264">
        <v>541</v>
      </c>
      <c r="CG48" s="264">
        <v>60728</v>
      </c>
      <c r="CH48" s="264">
        <v>1327</v>
      </c>
      <c r="CI48" s="264">
        <v>22969</v>
      </c>
      <c r="CJ48" s="264">
        <v>1136524</v>
      </c>
      <c r="CK48" s="264">
        <v>36827</v>
      </c>
      <c r="CL48" s="264">
        <v>16312</v>
      </c>
      <c r="CM48" s="264">
        <v>110208</v>
      </c>
      <c r="CN48" s="264">
        <v>39986</v>
      </c>
      <c r="CO48" s="264">
        <v>43913</v>
      </c>
      <c r="CP48" s="264">
        <v>121235</v>
      </c>
      <c r="CQ48" s="264">
        <v>72791</v>
      </c>
      <c r="CR48" s="264">
        <v>28</v>
      </c>
      <c r="CS48" s="264">
        <v>512867</v>
      </c>
      <c r="CT48" s="264">
        <v>47217</v>
      </c>
      <c r="CU48" s="264">
        <v>58989</v>
      </c>
      <c r="CV48" s="264">
        <v>422641</v>
      </c>
      <c r="CW48" s="264">
        <v>151765</v>
      </c>
      <c r="CX48" s="264">
        <v>11080</v>
      </c>
      <c r="CY48" s="264">
        <v>258164</v>
      </c>
      <c r="CZ48" s="264">
        <v>4667</v>
      </c>
      <c r="DA48" s="264">
        <v>160560</v>
      </c>
      <c r="DB48" s="265">
        <v>59782579</v>
      </c>
      <c r="DC48" s="263">
        <v>260033</v>
      </c>
      <c r="DD48" s="264">
        <v>2253607</v>
      </c>
      <c r="DE48" s="264">
        <v>0</v>
      </c>
      <c r="DF48" s="264">
        <v>30160</v>
      </c>
      <c r="DG48" s="264">
        <v>1675420</v>
      </c>
      <c r="DH48" s="264">
        <v>568996</v>
      </c>
      <c r="DI48" s="264">
        <v>70516</v>
      </c>
      <c r="DJ48" s="265">
        <v>4858732</v>
      </c>
      <c r="DK48" s="265">
        <v>64641311</v>
      </c>
      <c r="DL48" s="265">
        <v>51439679</v>
      </c>
      <c r="DM48" s="265">
        <v>56298411</v>
      </c>
      <c r="DN48" s="265">
        <v>116080990</v>
      </c>
      <c r="DO48" s="265">
        <v>-51809190</v>
      </c>
      <c r="DP48" s="264">
        <v>4489221</v>
      </c>
      <c r="DQ48" s="265">
        <v>64271800</v>
      </c>
      <c r="DS48" s="389">
        <v>0.80148730000000001</v>
      </c>
      <c r="DT48" s="389">
        <v>0.19851269999999999</v>
      </c>
      <c r="DU48" s="389">
        <v>8.86155226820102E-4</v>
      </c>
      <c r="DV48" s="389">
        <v>0</v>
      </c>
    </row>
    <row r="49" spans="1:131" ht="15" customHeight="1">
      <c r="A49" s="266" t="s">
        <v>374</v>
      </c>
      <c r="B49" s="267" t="s">
        <v>632</v>
      </c>
      <c r="C49" s="263">
        <v>0</v>
      </c>
      <c r="D49" s="264">
        <v>0</v>
      </c>
      <c r="E49" s="264">
        <v>0</v>
      </c>
      <c r="F49" s="264">
        <v>280</v>
      </c>
      <c r="G49" s="264">
        <v>0</v>
      </c>
      <c r="H49" s="264">
        <v>0</v>
      </c>
      <c r="I49" s="264">
        <v>0</v>
      </c>
      <c r="J49" s="264">
        <v>25144</v>
      </c>
      <c r="K49" s="264">
        <v>0</v>
      </c>
      <c r="L49" s="264">
        <v>0</v>
      </c>
      <c r="M49" s="264">
        <v>0</v>
      </c>
      <c r="N49" s="264">
        <v>0</v>
      </c>
      <c r="O49" s="264">
        <v>0</v>
      </c>
      <c r="P49" s="264">
        <v>0</v>
      </c>
      <c r="Q49" s="264">
        <v>0</v>
      </c>
      <c r="R49" s="264">
        <v>0</v>
      </c>
      <c r="S49" s="264">
        <v>0</v>
      </c>
      <c r="T49" s="264">
        <v>6962</v>
      </c>
      <c r="U49" s="264">
        <v>31796</v>
      </c>
      <c r="V49" s="264">
        <v>0</v>
      </c>
      <c r="W49" s="264">
        <v>0</v>
      </c>
      <c r="X49" s="264">
        <v>0</v>
      </c>
      <c r="Y49" s="264">
        <v>0</v>
      </c>
      <c r="Z49" s="264">
        <v>0</v>
      </c>
      <c r="AA49" s="264">
        <v>0</v>
      </c>
      <c r="AB49" s="264">
        <v>0</v>
      </c>
      <c r="AC49" s="264">
        <v>0</v>
      </c>
      <c r="AD49" s="264">
        <v>899</v>
      </c>
      <c r="AE49" s="264">
        <v>0</v>
      </c>
      <c r="AF49" s="264">
        <v>15068</v>
      </c>
      <c r="AG49" s="264">
        <v>0</v>
      </c>
      <c r="AH49" s="264">
        <v>0</v>
      </c>
      <c r="AI49" s="264">
        <v>16381</v>
      </c>
      <c r="AJ49" s="264">
        <v>41025</v>
      </c>
      <c r="AK49" s="264">
        <v>12191</v>
      </c>
      <c r="AL49" s="264">
        <v>0</v>
      </c>
      <c r="AM49" s="264">
        <v>0</v>
      </c>
      <c r="AN49" s="264">
        <v>0</v>
      </c>
      <c r="AO49" s="264">
        <v>45089</v>
      </c>
      <c r="AP49" s="264">
        <v>0</v>
      </c>
      <c r="AQ49" s="264">
        <v>0</v>
      </c>
      <c r="AR49" s="264">
        <v>0</v>
      </c>
      <c r="AS49" s="264">
        <v>41929</v>
      </c>
      <c r="AT49" s="264">
        <v>36885</v>
      </c>
      <c r="AU49" s="264">
        <v>12450454</v>
      </c>
      <c r="AV49" s="264">
        <v>6667727</v>
      </c>
      <c r="AW49" s="264">
        <v>665929</v>
      </c>
      <c r="AX49" s="264">
        <v>117058</v>
      </c>
      <c r="AY49" s="264">
        <v>354560</v>
      </c>
      <c r="AZ49" s="264">
        <v>394088</v>
      </c>
      <c r="BA49" s="264">
        <v>67451</v>
      </c>
      <c r="BB49" s="264">
        <v>23498</v>
      </c>
      <c r="BC49" s="264">
        <v>8695</v>
      </c>
      <c r="BD49" s="264">
        <v>135573</v>
      </c>
      <c r="BE49" s="264">
        <v>8198</v>
      </c>
      <c r="BF49" s="264">
        <v>1887405</v>
      </c>
      <c r="BG49" s="264">
        <v>419700</v>
      </c>
      <c r="BH49" s="264">
        <v>46388</v>
      </c>
      <c r="BI49" s="264">
        <v>308452</v>
      </c>
      <c r="BJ49" s="264">
        <v>0</v>
      </c>
      <c r="BK49" s="264">
        <v>2303481</v>
      </c>
      <c r="BL49" s="264">
        <v>61527</v>
      </c>
      <c r="BM49" s="264">
        <v>4274316</v>
      </c>
      <c r="BN49" s="264">
        <v>0</v>
      </c>
      <c r="BO49" s="264">
        <v>0</v>
      </c>
      <c r="BP49" s="264">
        <v>209583</v>
      </c>
      <c r="BQ49" s="264">
        <v>0</v>
      </c>
      <c r="BR49" s="264">
        <v>938</v>
      </c>
      <c r="BS49" s="264">
        <v>1747</v>
      </c>
      <c r="BT49" s="264">
        <v>0</v>
      </c>
      <c r="BU49" s="264">
        <v>0</v>
      </c>
      <c r="BV49" s="264">
        <v>0</v>
      </c>
      <c r="BW49" s="264">
        <v>0</v>
      </c>
      <c r="BX49" s="264">
        <v>1994</v>
      </c>
      <c r="BY49" s="264">
        <v>275</v>
      </c>
      <c r="BZ49" s="264">
        <v>0</v>
      </c>
      <c r="CA49" s="264">
        <v>24</v>
      </c>
      <c r="CB49" s="264">
        <v>334</v>
      </c>
      <c r="CC49" s="264">
        <v>101</v>
      </c>
      <c r="CD49" s="264">
        <v>989</v>
      </c>
      <c r="CE49" s="264">
        <v>26500</v>
      </c>
      <c r="CF49" s="264">
        <v>962</v>
      </c>
      <c r="CG49" s="264">
        <v>0</v>
      </c>
      <c r="CH49" s="264">
        <v>60</v>
      </c>
      <c r="CI49" s="264">
        <v>699</v>
      </c>
      <c r="CJ49" s="264">
        <v>46482</v>
      </c>
      <c r="CK49" s="264">
        <v>0</v>
      </c>
      <c r="CL49" s="264">
        <v>0</v>
      </c>
      <c r="CM49" s="264">
        <v>0</v>
      </c>
      <c r="CN49" s="264">
        <v>104</v>
      </c>
      <c r="CO49" s="264">
        <v>0</v>
      </c>
      <c r="CP49" s="264">
        <v>0</v>
      </c>
      <c r="CQ49" s="264">
        <v>443</v>
      </c>
      <c r="CR49" s="264">
        <v>0</v>
      </c>
      <c r="CS49" s="264">
        <v>4063917</v>
      </c>
      <c r="CT49" s="264">
        <v>14359</v>
      </c>
      <c r="CU49" s="264">
        <v>0</v>
      </c>
      <c r="CV49" s="264">
        <v>0</v>
      </c>
      <c r="CW49" s="264">
        <v>0</v>
      </c>
      <c r="CX49" s="264">
        <v>0</v>
      </c>
      <c r="CY49" s="264">
        <v>5734</v>
      </c>
      <c r="CZ49" s="264">
        <v>0</v>
      </c>
      <c r="DA49" s="264">
        <v>0</v>
      </c>
      <c r="DB49" s="265">
        <v>34843394</v>
      </c>
      <c r="DC49" s="263">
        <v>0</v>
      </c>
      <c r="DD49" s="264">
        <v>116160</v>
      </c>
      <c r="DE49" s="264">
        <v>0</v>
      </c>
      <c r="DF49" s="264">
        <v>3244216</v>
      </c>
      <c r="DG49" s="264">
        <v>32868781</v>
      </c>
      <c r="DH49" s="264">
        <v>65854</v>
      </c>
      <c r="DI49" s="264">
        <v>26466</v>
      </c>
      <c r="DJ49" s="265">
        <v>36321477</v>
      </c>
      <c r="DK49" s="265">
        <v>71164871</v>
      </c>
      <c r="DL49" s="265">
        <v>75453460</v>
      </c>
      <c r="DM49" s="265">
        <v>111774937</v>
      </c>
      <c r="DN49" s="265">
        <v>146618331</v>
      </c>
      <c r="DO49" s="265">
        <v>-67440521</v>
      </c>
      <c r="DP49" s="264">
        <v>44334416</v>
      </c>
      <c r="DQ49" s="265">
        <v>79177810</v>
      </c>
      <c r="DS49" s="389">
        <v>0.94766589000000001</v>
      </c>
      <c r="DT49" s="389">
        <v>5.2334109999999989E-2</v>
      </c>
      <c r="DU49" s="389">
        <v>4.5676016779954556E-5</v>
      </c>
      <c r="DV49" s="389">
        <v>0</v>
      </c>
      <c r="DZ49" s="600"/>
      <c r="EA49" s="600"/>
    </row>
    <row r="50" spans="1:131" ht="15" customHeight="1">
      <c r="A50" s="266" t="s">
        <v>375</v>
      </c>
      <c r="B50" s="267" t="s">
        <v>633</v>
      </c>
      <c r="C50" s="263">
        <v>0</v>
      </c>
      <c r="D50" s="264">
        <v>0</v>
      </c>
      <c r="E50" s="264">
        <v>0</v>
      </c>
      <c r="F50" s="264">
        <v>12156</v>
      </c>
      <c r="G50" s="264">
        <v>0</v>
      </c>
      <c r="H50" s="264">
        <v>0</v>
      </c>
      <c r="I50" s="264">
        <v>0</v>
      </c>
      <c r="J50" s="264">
        <v>25906</v>
      </c>
      <c r="K50" s="264">
        <v>0</v>
      </c>
      <c r="L50" s="264">
        <v>0</v>
      </c>
      <c r="M50" s="264">
        <v>0</v>
      </c>
      <c r="N50" s="264">
        <v>0</v>
      </c>
      <c r="O50" s="264">
        <v>0</v>
      </c>
      <c r="P50" s="264">
        <v>0</v>
      </c>
      <c r="Q50" s="264">
        <v>0</v>
      </c>
      <c r="R50" s="264">
        <v>0</v>
      </c>
      <c r="S50" s="264">
        <v>0</v>
      </c>
      <c r="T50" s="264">
        <v>2180</v>
      </c>
      <c r="U50" s="264">
        <v>3199</v>
      </c>
      <c r="V50" s="264">
        <v>0</v>
      </c>
      <c r="W50" s="264">
        <v>0</v>
      </c>
      <c r="X50" s="264">
        <v>0</v>
      </c>
      <c r="Y50" s="264">
        <v>0</v>
      </c>
      <c r="Z50" s="264">
        <v>0</v>
      </c>
      <c r="AA50" s="264">
        <v>0</v>
      </c>
      <c r="AB50" s="264">
        <v>0</v>
      </c>
      <c r="AC50" s="264">
        <v>0</v>
      </c>
      <c r="AD50" s="264">
        <v>0</v>
      </c>
      <c r="AE50" s="264">
        <v>949</v>
      </c>
      <c r="AF50" s="264">
        <v>126723</v>
      </c>
      <c r="AG50" s="264">
        <v>0</v>
      </c>
      <c r="AH50" s="264">
        <v>0</v>
      </c>
      <c r="AI50" s="264">
        <v>4575</v>
      </c>
      <c r="AJ50" s="264">
        <v>91464</v>
      </c>
      <c r="AK50" s="264">
        <v>11497</v>
      </c>
      <c r="AL50" s="264">
        <v>0</v>
      </c>
      <c r="AM50" s="264">
        <v>0</v>
      </c>
      <c r="AN50" s="264">
        <v>41</v>
      </c>
      <c r="AO50" s="264">
        <v>41043</v>
      </c>
      <c r="AP50" s="264">
        <v>4</v>
      </c>
      <c r="AQ50" s="264">
        <v>0</v>
      </c>
      <c r="AR50" s="264">
        <v>2489</v>
      </c>
      <c r="AS50" s="264">
        <v>1331</v>
      </c>
      <c r="AT50" s="264">
        <v>22731</v>
      </c>
      <c r="AU50" s="264">
        <v>298039</v>
      </c>
      <c r="AV50" s="264">
        <v>17401159</v>
      </c>
      <c r="AW50" s="264">
        <v>102785</v>
      </c>
      <c r="AX50" s="264">
        <v>271523</v>
      </c>
      <c r="AY50" s="264">
        <v>447394</v>
      </c>
      <c r="AZ50" s="264">
        <v>85916</v>
      </c>
      <c r="BA50" s="264">
        <v>4516</v>
      </c>
      <c r="BB50" s="264">
        <v>22317</v>
      </c>
      <c r="BC50" s="264">
        <v>2201</v>
      </c>
      <c r="BD50" s="264">
        <v>71871</v>
      </c>
      <c r="BE50" s="264">
        <v>5567</v>
      </c>
      <c r="BF50" s="264">
        <v>340127</v>
      </c>
      <c r="BG50" s="264">
        <v>72702</v>
      </c>
      <c r="BH50" s="264">
        <v>5968</v>
      </c>
      <c r="BI50" s="264">
        <v>58970</v>
      </c>
      <c r="BJ50" s="264">
        <v>0</v>
      </c>
      <c r="BK50" s="264">
        <v>6140</v>
      </c>
      <c r="BL50" s="264">
        <v>10125</v>
      </c>
      <c r="BM50" s="264">
        <v>79041</v>
      </c>
      <c r="BN50" s="264">
        <v>0</v>
      </c>
      <c r="BO50" s="264">
        <v>323</v>
      </c>
      <c r="BP50" s="264">
        <v>6794</v>
      </c>
      <c r="BQ50" s="264">
        <v>0</v>
      </c>
      <c r="BR50" s="264">
        <v>1159</v>
      </c>
      <c r="BS50" s="264">
        <v>1139</v>
      </c>
      <c r="BT50" s="264">
        <v>0</v>
      </c>
      <c r="BU50" s="264">
        <v>0</v>
      </c>
      <c r="BV50" s="264">
        <v>0</v>
      </c>
      <c r="BW50" s="264">
        <v>0</v>
      </c>
      <c r="BX50" s="264">
        <v>286</v>
      </c>
      <c r="BY50" s="264">
        <v>2381</v>
      </c>
      <c r="BZ50" s="264">
        <v>0</v>
      </c>
      <c r="CA50" s="264">
        <v>1808</v>
      </c>
      <c r="CB50" s="264">
        <v>223</v>
      </c>
      <c r="CC50" s="264">
        <v>2076</v>
      </c>
      <c r="CD50" s="264">
        <v>633</v>
      </c>
      <c r="CE50" s="264">
        <v>8354</v>
      </c>
      <c r="CF50" s="264">
        <v>745</v>
      </c>
      <c r="CG50" s="264">
        <v>454</v>
      </c>
      <c r="CH50" s="264">
        <v>0</v>
      </c>
      <c r="CI50" s="264">
        <v>237</v>
      </c>
      <c r="CJ50" s="264">
        <v>4907</v>
      </c>
      <c r="CK50" s="264">
        <v>0</v>
      </c>
      <c r="CL50" s="264">
        <v>0</v>
      </c>
      <c r="CM50" s="264">
        <v>0</v>
      </c>
      <c r="CN50" s="264">
        <v>0</v>
      </c>
      <c r="CO50" s="264">
        <v>0</v>
      </c>
      <c r="CP50" s="264">
        <v>0</v>
      </c>
      <c r="CQ50" s="264">
        <v>7866</v>
      </c>
      <c r="CR50" s="264">
        <v>0</v>
      </c>
      <c r="CS50" s="264">
        <v>5896141</v>
      </c>
      <c r="CT50" s="264">
        <v>470</v>
      </c>
      <c r="CU50" s="264">
        <v>0</v>
      </c>
      <c r="CV50" s="264">
        <v>0</v>
      </c>
      <c r="CW50" s="264">
        <v>0</v>
      </c>
      <c r="CX50" s="264">
        <v>41</v>
      </c>
      <c r="CY50" s="264">
        <v>4346</v>
      </c>
      <c r="CZ50" s="264">
        <v>0</v>
      </c>
      <c r="DA50" s="264">
        <v>0</v>
      </c>
      <c r="DB50" s="265">
        <v>25573032</v>
      </c>
      <c r="DC50" s="263">
        <v>0</v>
      </c>
      <c r="DD50" s="264">
        <v>165811</v>
      </c>
      <c r="DE50" s="264">
        <v>0</v>
      </c>
      <c r="DF50" s="264">
        <v>751843</v>
      </c>
      <c r="DG50" s="264">
        <v>43308860</v>
      </c>
      <c r="DH50" s="264">
        <v>1190950</v>
      </c>
      <c r="DI50" s="264">
        <v>1320875</v>
      </c>
      <c r="DJ50" s="265">
        <v>46738339</v>
      </c>
      <c r="DK50" s="265">
        <v>72311371</v>
      </c>
      <c r="DL50" s="265">
        <v>120694031</v>
      </c>
      <c r="DM50" s="265">
        <v>167432370</v>
      </c>
      <c r="DN50" s="265">
        <v>193005402</v>
      </c>
      <c r="DO50" s="265">
        <v>-58356422</v>
      </c>
      <c r="DP50" s="264">
        <v>109075948</v>
      </c>
      <c r="DQ50" s="265">
        <v>134648980</v>
      </c>
      <c r="DS50" s="389">
        <v>0.80701584000000004</v>
      </c>
      <c r="DT50" s="389">
        <v>0.19298415999999996</v>
      </c>
      <c r="DU50" s="389">
        <v>6.5199604152040675E-5</v>
      </c>
      <c r="DV50" s="389">
        <v>0</v>
      </c>
      <c r="DZ50" s="601"/>
      <c r="EA50" s="601"/>
    </row>
    <row r="51" spans="1:131" ht="15" customHeight="1">
      <c r="A51" s="266" t="s">
        <v>376</v>
      </c>
      <c r="B51" s="267" t="s">
        <v>634</v>
      </c>
      <c r="C51" s="263">
        <v>391</v>
      </c>
      <c r="D51" s="264">
        <v>0</v>
      </c>
      <c r="E51" s="264">
        <v>30629</v>
      </c>
      <c r="F51" s="264">
        <v>10443</v>
      </c>
      <c r="G51" s="264">
        <v>127</v>
      </c>
      <c r="H51" s="264">
        <v>0</v>
      </c>
      <c r="I51" s="264">
        <v>0</v>
      </c>
      <c r="J51" s="264">
        <v>0</v>
      </c>
      <c r="K51" s="264">
        <v>0</v>
      </c>
      <c r="L51" s="264">
        <v>0</v>
      </c>
      <c r="M51" s="264">
        <v>0</v>
      </c>
      <c r="N51" s="264">
        <v>0</v>
      </c>
      <c r="O51" s="264">
        <v>0</v>
      </c>
      <c r="P51" s="264">
        <v>0</v>
      </c>
      <c r="Q51" s="264">
        <v>0</v>
      </c>
      <c r="R51" s="264">
        <v>0</v>
      </c>
      <c r="S51" s="264">
        <v>0</v>
      </c>
      <c r="T51" s="264">
        <v>0</v>
      </c>
      <c r="U51" s="264">
        <v>0</v>
      </c>
      <c r="V51" s="264">
        <v>0</v>
      </c>
      <c r="W51" s="264">
        <v>0</v>
      </c>
      <c r="X51" s="264">
        <v>0</v>
      </c>
      <c r="Y51" s="264">
        <v>0</v>
      </c>
      <c r="Z51" s="264">
        <v>5</v>
      </c>
      <c r="AA51" s="264">
        <v>0</v>
      </c>
      <c r="AB51" s="264">
        <v>0</v>
      </c>
      <c r="AC51" s="264">
        <v>0</v>
      </c>
      <c r="AD51" s="264">
        <v>0</v>
      </c>
      <c r="AE51" s="264">
        <v>0</v>
      </c>
      <c r="AF51" s="264">
        <v>0</v>
      </c>
      <c r="AG51" s="264">
        <v>0</v>
      </c>
      <c r="AH51" s="264">
        <v>0</v>
      </c>
      <c r="AI51" s="264">
        <v>0</v>
      </c>
      <c r="AJ51" s="264">
        <v>0</v>
      </c>
      <c r="AK51" s="264">
        <v>0</v>
      </c>
      <c r="AL51" s="264">
        <v>0</v>
      </c>
      <c r="AM51" s="264">
        <v>0</v>
      </c>
      <c r="AN51" s="264">
        <v>0</v>
      </c>
      <c r="AO51" s="264">
        <v>0</v>
      </c>
      <c r="AP51" s="264">
        <v>0</v>
      </c>
      <c r="AQ51" s="264">
        <v>0</v>
      </c>
      <c r="AR51" s="264">
        <v>0</v>
      </c>
      <c r="AS51" s="264">
        <v>1506</v>
      </c>
      <c r="AT51" s="264">
        <v>480</v>
      </c>
      <c r="AU51" s="264">
        <v>208215</v>
      </c>
      <c r="AV51" s="264">
        <v>674672</v>
      </c>
      <c r="AW51" s="264">
        <v>6503560</v>
      </c>
      <c r="AX51" s="264">
        <v>91</v>
      </c>
      <c r="AY51" s="264">
        <v>0</v>
      </c>
      <c r="AZ51" s="264">
        <v>28311</v>
      </c>
      <c r="BA51" s="264">
        <v>0</v>
      </c>
      <c r="BB51" s="264">
        <v>7078</v>
      </c>
      <c r="BC51" s="264">
        <v>0</v>
      </c>
      <c r="BD51" s="264">
        <v>15343</v>
      </c>
      <c r="BE51" s="264">
        <v>49</v>
      </c>
      <c r="BF51" s="264">
        <v>163494</v>
      </c>
      <c r="BG51" s="264">
        <v>44000</v>
      </c>
      <c r="BH51" s="264">
        <v>146</v>
      </c>
      <c r="BI51" s="264">
        <v>5533</v>
      </c>
      <c r="BJ51" s="264">
        <v>277</v>
      </c>
      <c r="BK51" s="264">
        <v>83496</v>
      </c>
      <c r="BL51" s="264">
        <v>0</v>
      </c>
      <c r="BM51" s="264">
        <v>22855</v>
      </c>
      <c r="BN51" s="264">
        <v>0</v>
      </c>
      <c r="BO51" s="264">
        <v>0</v>
      </c>
      <c r="BP51" s="264">
        <v>2703</v>
      </c>
      <c r="BQ51" s="264">
        <v>3550</v>
      </c>
      <c r="BR51" s="264">
        <v>474495</v>
      </c>
      <c r="BS51" s="264">
        <v>117553</v>
      </c>
      <c r="BT51" s="264">
        <v>2686</v>
      </c>
      <c r="BU51" s="264">
        <v>0</v>
      </c>
      <c r="BV51" s="264">
        <v>0</v>
      </c>
      <c r="BW51" s="264">
        <v>0</v>
      </c>
      <c r="BX51" s="264">
        <v>0</v>
      </c>
      <c r="BY51" s="264">
        <v>1090</v>
      </c>
      <c r="BZ51" s="264">
        <v>0</v>
      </c>
      <c r="CA51" s="264">
        <v>181</v>
      </c>
      <c r="CB51" s="264">
        <v>73</v>
      </c>
      <c r="CC51" s="264">
        <v>796</v>
      </c>
      <c r="CD51" s="264">
        <v>806</v>
      </c>
      <c r="CE51" s="264">
        <v>1288</v>
      </c>
      <c r="CF51" s="264">
        <v>1166</v>
      </c>
      <c r="CG51" s="264">
        <v>1703</v>
      </c>
      <c r="CH51" s="264">
        <v>594</v>
      </c>
      <c r="CI51" s="264">
        <v>19492</v>
      </c>
      <c r="CJ51" s="264">
        <v>541117</v>
      </c>
      <c r="CK51" s="264">
        <v>0</v>
      </c>
      <c r="CL51" s="264">
        <v>0</v>
      </c>
      <c r="CM51" s="264">
        <v>5496974</v>
      </c>
      <c r="CN51" s="264">
        <v>198758</v>
      </c>
      <c r="CO51" s="264">
        <v>275792</v>
      </c>
      <c r="CP51" s="264">
        <v>0</v>
      </c>
      <c r="CQ51" s="264">
        <v>346877</v>
      </c>
      <c r="CR51" s="264">
        <v>0</v>
      </c>
      <c r="CS51" s="264">
        <v>2523747</v>
      </c>
      <c r="CT51" s="264">
        <v>23718</v>
      </c>
      <c r="CU51" s="264">
        <v>1828</v>
      </c>
      <c r="CV51" s="264">
        <v>0</v>
      </c>
      <c r="CW51" s="264">
        <v>443</v>
      </c>
      <c r="CX51" s="264">
        <v>380876</v>
      </c>
      <c r="CY51" s="264">
        <v>19180</v>
      </c>
      <c r="CZ51" s="264">
        <v>349305</v>
      </c>
      <c r="DA51" s="264">
        <v>0</v>
      </c>
      <c r="DB51" s="265">
        <v>18587492</v>
      </c>
      <c r="DC51" s="263">
        <v>21039</v>
      </c>
      <c r="DD51" s="264">
        <v>2033918</v>
      </c>
      <c r="DE51" s="264">
        <v>2009</v>
      </c>
      <c r="DF51" s="264">
        <v>1904819</v>
      </c>
      <c r="DG51" s="264">
        <v>24036563</v>
      </c>
      <c r="DH51" s="264">
        <v>-824020</v>
      </c>
      <c r="DI51" s="264">
        <v>409515</v>
      </c>
      <c r="DJ51" s="265">
        <v>27583843</v>
      </c>
      <c r="DK51" s="265">
        <v>46171335</v>
      </c>
      <c r="DL51" s="265">
        <v>58917114</v>
      </c>
      <c r="DM51" s="265">
        <v>86500957</v>
      </c>
      <c r="DN51" s="265">
        <v>105088449</v>
      </c>
      <c r="DO51" s="265">
        <v>-43829229</v>
      </c>
      <c r="DP51" s="264">
        <v>42671728</v>
      </c>
      <c r="DQ51" s="265">
        <v>61259220</v>
      </c>
      <c r="DS51" s="389">
        <v>0.94927359</v>
      </c>
      <c r="DT51" s="389">
        <v>5.072641E-2</v>
      </c>
      <c r="DU51" s="389">
        <v>7.9976990958205592E-4</v>
      </c>
      <c r="DV51" s="389">
        <v>1.735951946479065E-6</v>
      </c>
      <c r="DZ51" s="601"/>
      <c r="EA51" s="601"/>
    </row>
    <row r="52" spans="1:131" ht="15" customHeight="1">
      <c r="A52" s="266" t="s">
        <v>377</v>
      </c>
      <c r="B52" s="267" t="s">
        <v>635</v>
      </c>
      <c r="C52" s="263">
        <v>0</v>
      </c>
      <c r="D52" s="264">
        <v>0</v>
      </c>
      <c r="E52" s="264">
        <v>0</v>
      </c>
      <c r="F52" s="264">
        <v>0</v>
      </c>
      <c r="G52" s="264">
        <v>0</v>
      </c>
      <c r="H52" s="264">
        <v>0</v>
      </c>
      <c r="I52" s="264">
        <v>0</v>
      </c>
      <c r="J52" s="264">
        <v>0</v>
      </c>
      <c r="K52" s="264">
        <v>0</v>
      </c>
      <c r="L52" s="264">
        <v>0</v>
      </c>
      <c r="M52" s="264">
        <v>0</v>
      </c>
      <c r="N52" s="264">
        <v>0</v>
      </c>
      <c r="O52" s="264">
        <v>0</v>
      </c>
      <c r="P52" s="264">
        <v>0</v>
      </c>
      <c r="Q52" s="264">
        <v>0</v>
      </c>
      <c r="R52" s="264">
        <v>0</v>
      </c>
      <c r="S52" s="264">
        <v>0</v>
      </c>
      <c r="T52" s="264">
        <v>0</v>
      </c>
      <c r="U52" s="264">
        <v>0</v>
      </c>
      <c r="V52" s="264">
        <v>0</v>
      </c>
      <c r="W52" s="264">
        <v>0</v>
      </c>
      <c r="X52" s="264">
        <v>0</v>
      </c>
      <c r="Y52" s="264">
        <v>0</v>
      </c>
      <c r="Z52" s="264">
        <v>0</v>
      </c>
      <c r="AA52" s="264">
        <v>0</v>
      </c>
      <c r="AB52" s="264">
        <v>0</v>
      </c>
      <c r="AC52" s="264">
        <v>0</v>
      </c>
      <c r="AD52" s="264">
        <v>0</v>
      </c>
      <c r="AE52" s="264">
        <v>0</v>
      </c>
      <c r="AF52" s="264">
        <v>0</v>
      </c>
      <c r="AG52" s="264">
        <v>0</v>
      </c>
      <c r="AH52" s="264">
        <v>0</v>
      </c>
      <c r="AI52" s="264">
        <v>0</v>
      </c>
      <c r="AJ52" s="264">
        <v>0</v>
      </c>
      <c r="AK52" s="264">
        <v>0</v>
      </c>
      <c r="AL52" s="264">
        <v>0</v>
      </c>
      <c r="AM52" s="264">
        <v>0</v>
      </c>
      <c r="AN52" s="264">
        <v>0</v>
      </c>
      <c r="AO52" s="264">
        <v>0</v>
      </c>
      <c r="AP52" s="264">
        <v>0</v>
      </c>
      <c r="AQ52" s="264">
        <v>0</v>
      </c>
      <c r="AR52" s="264">
        <v>0</v>
      </c>
      <c r="AS52" s="264">
        <v>0</v>
      </c>
      <c r="AT52" s="264">
        <v>46962</v>
      </c>
      <c r="AU52" s="264">
        <v>54501</v>
      </c>
      <c r="AV52" s="264">
        <v>245870</v>
      </c>
      <c r="AW52" s="264">
        <v>7054195</v>
      </c>
      <c r="AX52" s="264">
        <v>3774654</v>
      </c>
      <c r="AY52" s="264">
        <v>8174997</v>
      </c>
      <c r="AZ52" s="264">
        <v>1010968</v>
      </c>
      <c r="BA52" s="264">
        <v>446650</v>
      </c>
      <c r="BB52" s="264">
        <v>2295596</v>
      </c>
      <c r="BC52" s="264">
        <v>2441971</v>
      </c>
      <c r="BD52" s="264">
        <v>5688162</v>
      </c>
      <c r="BE52" s="264">
        <v>1605609</v>
      </c>
      <c r="BF52" s="264">
        <v>1224873</v>
      </c>
      <c r="BG52" s="264">
        <v>0</v>
      </c>
      <c r="BH52" s="264">
        <v>3522</v>
      </c>
      <c r="BI52" s="264">
        <v>1188457</v>
      </c>
      <c r="BJ52" s="264">
        <v>0</v>
      </c>
      <c r="BK52" s="264">
        <v>0</v>
      </c>
      <c r="BL52" s="264">
        <v>0</v>
      </c>
      <c r="BM52" s="264">
        <v>0</v>
      </c>
      <c r="BN52" s="264">
        <v>0</v>
      </c>
      <c r="BO52" s="264">
        <v>0</v>
      </c>
      <c r="BP52" s="264">
        <v>0</v>
      </c>
      <c r="BQ52" s="264">
        <v>0</v>
      </c>
      <c r="BR52" s="264">
        <v>0</v>
      </c>
      <c r="BS52" s="264">
        <v>0</v>
      </c>
      <c r="BT52" s="264">
        <v>0</v>
      </c>
      <c r="BU52" s="264">
        <v>0</v>
      </c>
      <c r="BV52" s="264">
        <v>0</v>
      </c>
      <c r="BW52" s="264">
        <v>0</v>
      </c>
      <c r="BX52" s="264">
        <v>0</v>
      </c>
      <c r="BY52" s="264">
        <v>0</v>
      </c>
      <c r="BZ52" s="264">
        <v>0</v>
      </c>
      <c r="CA52" s="264">
        <v>0</v>
      </c>
      <c r="CB52" s="264">
        <v>0</v>
      </c>
      <c r="CC52" s="264">
        <v>0</v>
      </c>
      <c r="CD52" s="264">
        <v>0</v>
      </c>
      <c r="CE52" s="264">
        <v>6</v>
      </c>
      <c r="CF52" s="264">
        <v>0</v>
      </c>
      <c r="CG52" s="264">
        <v>0</v>
      </c>
      <c r="CH52" s="264">
        <v>0</v>
      </c>
      <c r="CI52" s="264">
        <v>0</v>
      </c>
      <c r="CJ52" s="264">
        <v>0</v>
      </c>
      <c r="CK52" s="264">
        <v>0</v>
      </c>
      <c r="CL52" s="264">
        <v>3637</v>
      </c>
      <c r="CM52" s="264">
        <v>0</v>
      </c>
      <c r="CN52" s="264">
        <v>0</v>
      </c>
      <c r="CO52" s="264">
        <v>0</v>
      </c>
      <c r="CP52" s="264">
        <v>0</v>
      </c>
      <c r="CQ52" s="264">
        <v>0</v>
      </c>
      <c r="CR52" s="264">
        <v>0</v>
      </c>
      <c r="CS52" s="264">
        <v>1356358</v>
      </c>
      <c r="CT52" s="264">
        <v>0</v>
      </c>
      <c r="CU52" s="264">
        <v>0</v>
      </c>
      <c r="CV52" s="264">
        <v>0</v>
      </c>
      <c r="CW52" s="264">
        <v>0</v>
      </c>
      <c r="CX52" s="264">
        <v>0</v>
      </c>
      <c r="CY52" s="264">
        <v>0</v>
      </c>
      <c r="CZ52" s="264">
        <v>0</v>
      </c>
      <c r="DA52" s="264">
        <v>0</v>
      </c>
      <c r="DB52" s="265">
        <v>36616988</v>
      </c>
      <c r="DC52" s="263">
        <v>0</v>
      </c>
      <c r="DD52" s="264">
        <v>9538</v>
      </c>
      <c r="DE52" s="264">
        <v>0</v>
      </c>
      <c r="DF52" s="264">
        <v>0</v>
      </c>
      <c r="DG52" s="264">
        <v>0</v>
      </c>
      <c r="DH52" s="264">
        <v>-443003</v>
      </c>
      <c r="DI52" s="264">
        <v>651313</v>
      </c>
      <c r="DJ52" s="265">
        <v>217848</v>
      </c>
      <c r="DK52" s="265">
        <v>36834836</v>
      </c>
      <c r="DL52" s="265">
        <v>61169512</v>
      </c>
      <c r="DM52" s="265">
        <v>61387360</v>
      </c>
      <c r="DN52" s="265">
        <v>98004348</v>
      </c>
      <c r="DO52" s="265">
        <v>-31391868</v>
      </c>
      <c r="DP52" s="264">
        <v>29995492</v>
      </c>
      <c r="DQ52" s="265">
        <v>66612480</v>
      </c>
      <c r="DS52" s="389">
        <v>0.85223313999999994</v>
      </c>
      <c r="DT52" s="389">
        <v>0.14776686000000006</v>
      </c>
      <c r="DU52" s="389">
        <v>3.7504980031612136E-6</v>
      </c>
      <c r="DV52" s="389">
        <v>0</v>
      </c>
      <c r="DZ52" s="600"/>
      <c r="EA52" s="600"/>
    </row>
    <row r="53" spans="1:131" ht="15" customHeight="1">
      <c r="A53" s="266" t="s">
        <v>378</v>
      </c>
      <c r="B53" s="267" t="s">
        <v>636</v>
      </c>
      <c r="C53" s="263">
        <v>0</v>
      </c>
      <c r="D53" s="264">
        <v>0</v>
      </c>
      <c r="E53" s="264">
        <v>0</v>
      </c>
      <c r="F53" s="264">
        <v>0</v>
      </c>
      <c r="G53" s="264">
        <v>111</v>
      </c>
      <c r="H53" s="264">
        <v>0</v>
      </c>
      <c r="I53" s="264">
        <v>0</v>
      </c>
      <c r="J53" s="264">
        <v>236</v>
      </c>
      <c r="K53" s="264">
        <v>27</v>
      </c>
      <c r="L53" s="264">
        <v>44</v>
      </c>
      <c r="M53" s="264">
        <v>0</v>
      </c>
      <c r="N53" s="264">
        <v>39</v>
      </c>
      <c r="O53" s="264">
        <v>6</v>
      </c>
      <c r="P53" s="264">
        <v>4</v>
      </c>
      <c r="Q53" s="264">
        <v>0</v>
      </c>
      <c r="R53" s="264">
        <v>0</v>
      </c>
      <c r="S53" s="264">
        <v>2</v>
      </c>
      <c r="T53" s="264">
        <v>114</v>
      </c>
      <c r="U53" s="264">
        <v>65</v>
      </c>
      <c r="V53" s="264">
        <v>18</v>
      </c>
      <c r="W53" s="264">
        <v>2879</v>
      </c>
      <c r="X53" s="264">
        <v>6870</v>
      </c>
      <c r="Y53" s="264">
        <v>0</v>
      </c>
      <c r="Z53" s="264">
        <v>0</v>
      </c>
      <c r="AA53" s="264">
        <v>0</v>
      </c>
      <c r="AB53" s="264">
        <v>0</v>
      </c>
      <c r="AC53" s="264">
        <v>109</v>
      </c>
      <c r="AD53" s="264">
        <v>5</v>
      </c>
      <c r="AE53" s="264">
        <v>0</v>
      </c>
      <c r="AF53" s="264">
        <v>10</v>
      </c>
      <c r="AG53" s="264">
        <v>8</v>
      </c>
      <c r="AH53" s="264">
        <v>0</v>
      </c>
      <c r="AI53" s="264">
        <v>0</v>
      </c>
      <c r="AJ53" s="264">
        <v>30</v>
      </c>
      <c r="AK53" s="264">
        <v>0</v>
      </c>
      <c r="AL53" s="264">
        <v>0</v>
      </c>
      <c r="AM53" s="264">
        <v>0</v>
      </c>
      <c r="AN53" s="264">
        <v>12</v>
      </c>
      <c r="AO53" s="264">
        <v>18</v>
      </c>
      <c r="AP53" s="264">
        <v>0</v>
      </c>
      <c r="AQ53" s="264">
        <v>0</v>
      </c>
      <c r="AR53" s="264">
        <v>361</v>
      </c>
      <c r="AS53" s="264">
        <v>37</v>
      </c>
      <c r="AT53" s="264">
        <v>222112</v>
      </c>
      <c r="AU53" s="264">
        <v>79630</v>
      </c>
      <c r="AV53" s="264">
        <v>954342</v>
      </c>
      <c r="AW53" s="264">
        <v>3581865</v>
      </c>
      <c r="AX53" s="264">
        <v>12746613</v>
      </c>
      <c r="AY53" s="264">
        <v>35791603</v>
      </c>
      <c r="AZ53" s="264">
        <v>633377</v>
      </c>
      <c r="BA53" s="264">
        <v>70241</v>
      </c>
      <c r="BB53" s="264">
        <v>1657254</v>
      </c>
      <c r="BC53" s="264">
        <v>18489</v>
      </c>
      <c r="BD53" s="264">
        <v>4460440</v>
      </c>
      <c r="BE53" s="264">
        <v>664083</v>
      </c>
      <c r="BF53" s="264">
        <v>739582</v>
      </c>
      <c r="BG53" s="264">
        <v>15600</v>
      </c>
      <c r="BH53" s="264">
        <v>638</v>
      </c>
      <c r="BI53" s="264">
        <v>282735</v>
      </c>
      <c r="BJ53" s="264">
        <v>0</v>
      </c>
      <c r="BK53" s="264">
        <v>96587</v>
      </c>
      <c r="BL53" s="264">
        <v>11996</v>
      </c>
      <c r="BM53" s="264">
        <v>27638</v>
      </c>
      <c r="BN53" s="264">
        <v>91</v>
      </c>
      <c r="BO53" s="264">
        <v>9</v>
      </c>
      <c r="BP53" s="264">
        <v>160</v>
      </c>
      <c r="BQ53" s="264">
        <v>0</v>
      </c>
      <c r="BR53" s="264">
        <v>1056</v>
      </c>
      <c r="BS53" s="264">
        <v>4625</v>
      </c>
      <c r="BT53" s="264">
        <v>2374</v>
      </c>
      <c r="BU53" s="264">
        <v>0</v>
      </c>
      <c r="BV53" s="264">
        <v>0</v>
      </c>
      <c r="BW53" s="264">
        <v>0</v>
      </c>
      <c r="BX53" s="264">
        <v>80</v>
      </c>
      <c r="BY53" s="264">
        <v>11</v>
      </c>
      <c r="BZ53" s="264">
        <v>0</v>
      </c>
      <c r="CA53" s="264">
        <v>4</v>
      </c>
      <c r="CB53" s="264">
        <v>3</v>
      </c>
      <c r="CC53" s="264">
        <v>0</v>
      </c>
      <c r="CD53" s="264">
        <v>8</v>
      </c>
      <c r="CE53" s="264">
        <v>112</v>
      </c>
      <c r="CF53" s="264">
        <v>27</v>
      </c>
      <c r="CG53" s="264">
        <v>9953</v>
      </c>
      <c r="CH53" s="264">
        <v>18760</v>
      </c>
      <c r="CI53" s="264">
        <v>36132</v>
      </c>
      <c r="CJ53" s="264">
        <v>107869</v>
      </c>
      <c r="CK53" s="264">
        <v>1893</v>
      </c>
      <c r="CL53" s="264">
        <v>78462</v>
      </c>
      <c r="CM53" s="264">
        <v>105</v>
      </c>
      <c r="CN53" s="264">
        <v>575</v>
      </c>
      <c r="CO53" s="264">
        <v>11</v>
      </c>
      <c r="CP53" s="264">
        <v>0</v>
      </c>
      <c r="CQ53" s="264">
        <v>163</v>
      </c>
      <c r="CR53" s="264">
        <v>3</v>
      </c>
      <c r="CS53" s="264">
        <v>5316995</v>
      </c>
      <c r="CT53" s="264">
        <v>1272</v>
      </c>
      <c r="CU53" s="264">
        <v>29</v>
      </c>
      <c r="CV53" s="264">
        <v>0</v>
      </c>
      <c r="CW53" s="264">
        <v>51</v>
      </c>
      <c r="CX53" s="264">
        <v>2</v>
      </c>
      <c r="CY53" s="264">
        <v>4333</v>
      </c>
      <c r="CZ53" s="264">
        <v>340831</v>
      </c>
      <c r="DA53" s="264">
        <v>0</v>
      </c>
      <c r="DB53" s="265">
        <v>67991829</v>
      </c>
      <c r="DC53" s="263">
        <v>3076</v>
      </c>
      <c r="DD53" s="264">
        <v>971930</v>
      </c>
      <c r="DE53" s="264">
        <v>0</v>
      </c>
      <c r="DF53" s="264">
        <v>0</v>
      </c>
      <c r="DG53" s="264">
        <v>0</v>
      </c>
      <c r="DH53" s="264">
        <v>650165</v>
      </c>
      <c r="DI53" s="264">
        <v>19326</v>
      </c>
      <c r="DJ53" s="265">
        <v>1644497</v>
      </c>
      <c r="DK53" s="265">
        <v>69636326</v>
      </c>
      <c r="DL53" s="265">
        <v>151749034</v>
      </c>
      <c r="DM53" s="265">
        <v>153393531</v>
      </c>
      <c r="DN53" s="265">
        <v>221385360</v>
      </c>
      <c r="DO53" s="265">
        <v>-68445940</v>
      </c>
      <c r="DP53" s="264">
        <v>84947591</v>
      </c>
      <c r="DQ53" s="265">
        <v>152939420</v>
      </c>
      <c r="DS53" s="389">
        <v>0.98290566999999995</v>
      </c>
      <c r="DT53" s="389">
        <v>1.7094330000000046E-2</v>
      </c>
      <c r="DU53" s="389">
        <v>3.8217881361003129E-4</v>
      </c>
      <c r="DV53" s="389">
        <v>0</v>
      </c>
      <c r="DZ53" s="601"/>
      <c r="EA53" s="601"/>
    </row>
    <row r="54" spans="1:131" ht="15" customHeight="1">
      <c r="A54" s="266" t="s">
        <v>379</v>
      </c>
      <c r="B54" s="267" t="s">
        <v>637</v>
      </c>
      <c r="C54" s="263">
        <v>0</v>
      </c>
      <c r="D54" s="264">
        <v>13870</v>
      </c>
      <c r="E54" s="264">
        <v>0</v>
      </c>
      <c r="F54" s="264">
        <v>0</v>
      </c>
      <c r="G54" s="264">
        <v>17293</v>
      </c>
      <c r="H54" s="264">
        <v>0</v>
      </c>
      <c r="I54" s="264">
        <v>0</v>
      </c>
      <c r="J54" s="264">
        <v>943</v>
      </c>
      <c r="K54" s="264">
        <v>0</v>
      </c>
      <c r="L54" s="264">
        <v>0</v>
      </c>
      <c r="M54" s="264">
        <v>0</v>
      </c>
      <c r="N54" s="264">
        <v>0</v>
      </c>
      <c r="O54" s="264">
        <v>0</v>
      </c>
      <c r="P54" s="264">
        <v>0</v>
      </c>
      <c r="Q54" s="264">
        <v>0</v>
      </c>
      <c r="R54" s="264">
        <v>0</v>
      </c>
      <c r="S54" s="264">
        <v>0</v>
      </c>
      <c r="T54" s="264">
        <v>1273</v>
      </c>
      <c r="U54" s="264">
        <v>1155</v>
      </c>
      <c r="V54" s="264">
        <v>0</v>
      </c>
      <c r="W54" s="264">
        <v>0</v>
      </c>
      <c r="X54" s="264">
        <v>0</v>
      </c>
      <c r="Y54" s="264">
        <v>0</v>
      </c>
      <c r="Z54" s="264">
        <v>0</v>
      </c>
      <c r="AA54" s="264">
        <v>0</v>
      </c>
      <c r="AB54" s="264">
        <v>0</v>
      </c>
      <c r="AC54" s="264">
        <v>0</v>
      </c>
      <c r="AD54" s="264">
        <v>0</v>
      </c>
      <c r="AE54" s="264">
        <v>0</v>
      </c>
      <c r="AF54" s="264">
        <v>136</v>
      </c>
      <c r="AG54" s="264">
        <v>0</v>
      </c>
      <c r="AH54" s="264">
        <v>0</v>
      </c>
      <c r="AI54" s="264">
        <v>0</v>
      </c>
      <c r="AJ54" s="264">
        <v>787</v>
      </c>
      <c r="AK54" s="264">
        <v>0</v>
      </c>
      <c r="AL54" s="264">
        <v>0</v>
      </c>
      <c r="AM54" s="264">
        <v>0</v>
      </c>
      <c r="AN54" s="264">
        <v>0</v>
      </c>
      <c r="AO54" s="264">
        <v>0</v>
      </c>
      <c r="AP54" s="264">
        <v>0</v>
      </c>
      <c r="AQ54" s="264">
        <v>0</v>
      </c>
      <c r="AR54" s="264">
        <v>33</v>
      </c>
      <c r="AS54" s="264">
        <v>28068</v>
      </c>
      <c r="AT54" s="264">
        <v>7799</v>
      </c>
      <c r="AU54" s="264">
        <v>1902732</v>
      </c>
      <c r="AV54" s="264">
        <v>2634875</v>
      </c>
      <c r="AW54" s="264">
        <v>819124</v>
      </c>
      <c r="AX54" s="264">
        <v>0</v>
      </c>
      <c r="AY54" s="264">
        <v>181107</v>
      </c>
      <c r="AZ54" s="264">
        <v>5696689</v>
      </c>
      <c r="BA54" s="264">
        <v>73195</v>
      </c>
      <c r="BB54" s="264">
        <v>200867</v>
      </c>
      <c r="BC54" s="264">
        <v>18583</v>
      </c>
      <c r="BD54" s="264">
        <v>433879</v>
      </c>
      <c r="BE54" s="264">
        <v>114174</v>
      </c>
      <c r="BF54" s="264">
        <v>16132249</v>
      </c>
      <c r="BG54" s="264">
        <v>223966</v>
      </c>
      <c r="BH54" s="264">
        <v>21595</v>
      </c>
      <c r="BI54" s="264">
        <v>136328</v>
      </c>
      <c r="BJ54" s="264">
        <v>0</v>
      </c>
      <c r="BK54" s="264">
        <v>570160</v>
      </c>
      <c r="BL54" s="264">
        <v>213794</v>
      </c>
      <c r="BM54" s="264">
        <v>1801668</v>
      </c>
      <c r="BN54" s="264">
        <v>0</v>
      </c>
      <c r="BO54" s="264">
        <v>0</v>
      </c>
      <c r="BP54" s="264">
        <v>0</v>
      </c>
      <c r="BQ54" s="264">
        <v>0</v>
      </c>
      <c r="BR54" s="264">
        <v>47</v>
      </c>
      <c r="BS54" s="264">
        <v>0</v>
      </c>
      <c r="BT54" s="264">
        <v>0</v>
      </c>
      <c r="BU54" s="264">
        <v>0</v>
      </c>
      <c r="BV54" s="264">
        <v>0</v>
      </c>
      <c r="BW54" s="264">
        <v>0</v>
      </c>
      <c r="BX54" s="264">
        <v>894</v>
      </c>
      <c r="BY54" s="264">
        <v>42</v>
      </c>
      <c r="BZ54" s="264">
        <v>971</v>
      </c>
      <c r="CA54" s="264">
        <v>0</v>
      </c>
      <c r="CB54" s="264">
        <v>0</v>
      </c>
      <c r="CC54" s="264">
        <v>0</v>
      </c>
      <c r="CD54" s="264">
        <v>139</v>
      </c>
      <c r="CE54" s="264">
        <v>0</v>
      </c>
      <c r="CF54" s="264">
        <v>0</v>
      </c>
      <c r="CG54" s="264">
        <v>137</v>
      </c>
      <c r="CH54" s="264">
        <v>0</v>
      </c>
      <c r="CI54" s="264">
        <v>0</v>
      </c>
      <c r="CJ54" s="264">
        <v>37</v>
      </c>
      <c r="CK54" s="264">
        <v>0</v>
      </c>
      <c r="CL54" s="264">
        <v>0</v>
      </c>
      <c r="CM54" s="264">
        <v>0</v>
      </c>
      <c r="CN54" s="264">
        <v>0</v>
      </c>
      <c r="CO54" s="264">
        <v>0</v>
      </c>
      <c r="CP54" s="264">
        <v>0</v>
      </c>
      <c r="CQ54" s="264">
        <v>0</v>
      </c>
      <c r="CR54" s="264">
        <v>0</v>
      </c>
      <c r="CS54" s="264">
        <v>2065931</v>
      </c>
      <c r="CT54" s="264">
        <v>17</v>
      </c>
      <c r="CU54" s="264">
        <v>0</v>
      </c>
      <c r="CV54" s="264">
        <v>0</v>
      </c>
      <c r="CW54" s="264">
        <v>0</v>
      </c>
      <c r="CX54" s="264">
        <v>0</v>
      </c>
      <c r="CY54" s="264">
        <v>1128</v>
      </c>
      <c r="CZ54" s="264">
        <v>0</v>
      </c>
      <c r="DA54" s="264">
        <v>15747</v>
      </c>
      <c r="DB54" s="265">
        <v>33331432</v>
      </c>
      <c r="DC54" s="263">
        <v>229</v>
      </c>
      <c r="DD54" s="264">
        <v>88705</v>
      </c>
      <c r="DE54" s="264">
        <v>0</v>
      </c>
      <c r="DF54" s="264">
        <v>1254419</v>
      </c>
      <c r="DG54" s="264">
        <v>23401687</v>
      </c>
      <c r="DH54" s="264">
        <v>398652</v>
      </c>
      <c r="DI54" s="264">
        <v>43146</v>
      </c>
      <c r="DJ54" s="265">
        <v>25186838</v>
      </c>
      <c r="DK54" s="265">
        <v>58518270</v>
      </c>
      <c r="DL54" s="265">
        <v>29524940</v>
      </c>
      <c r="DM54" s="265">
        <v>54711778</v>
      </c>
      <c r="DN54" s="265">
        <v>88043210</v>
      </c>
      <c r="DO54" s="265">
        <v>-56794460</v>
      </c>
      <c r="DP54" s="264">
        <v>-2082682</v>
      </c>
      <c r="DQ54" s="265">
        <v>31248750</v>
      </c>
      <c r="DS54" s="389">
        <v>0.97054236000000005</v>
      </c>
      <c r="DT54" s="389">
        <v>2.9457639999999952E-2</v>
      </c>
      <c r="DU54" s="389">
        <v>3.4880260575635923E-5</v>
      </c>
      <c r="DV54" s="389">
        <v>0</v>
      </c>
      <c r="DZ54" s="246"/>
    </row>
    <row r="55" spans="1:131" ht="15" customHeight="1">
      <c r="A55" s="266" t="s">
        <v>380</v>
      </c>
      <c r="B55" s="267" t="s">
        <v>531</v>
      </c>
      <c r="C55" s="263">
        <v>0</v>
      </c>
      <c r="D55" s="264">
        <v>0</v>
      </c>
      <c r="E55" s="264">
        <v>0</v>
      </c>
      <c r="F55" s="264">
        <v>0</v>
      </c>
      <c r="G55" s="264">
        <v>0</v>
      </c>
      <c r="H55" s="264">
        <v>0</v>
      </c>
      <c r="I55" s="264">
        <v>0</v>
      </c>
      <c r="J55" s="264">
        <v>0</v>
      </c>
      <c r="K55" s="264">
        <v>0</v>
      </c>
      <c r="L55" s="264">
        <v>0</v>
      </c>
      <c r="M55" s="264">
        <v>0</v>
      </c>
      <c r="N55" s="264">
        <v>0</v>
      </c>
      <c r="O55" s="264">
        <v>0</v>
      </c>
      <c r="P55" s="264">
        <v>0</v>
      </c>
      <c r="Q55" s="264">
        <v>0</v>
      </c>
      <c r="R55" s="264">
        <v>0</v>
      </c>
      <c r="S55" s="264">
        <v>0</v>
      </c>
      <c r="T55" s="264">
        <v>0</v>
      </c>
      <c r="U55" s="264">
        <v>0</v>
      </c>
      <c r="V55" s="264">
        <v>0</v>
      </c>
      <c r="W55" s="264">
        <v>0</v>
      </c>
      <c r="X55" s="264">
        <v>0</v>
      </c>
      <c r="Y55" s="264">
        <v>0</v>
      </c>
      <c r="Z55" s="264">
        <v>0</v>
      </c>
      <c r="AA55" s="264">
        <v>0</v>
      </c>
      <c r="AB55" s="264">
        <v>0</v>
      </c>
      <c r="AC55" s="264">
        <v>0</v>
      </c>
      <c r="AD55" s="264">
        <v>0</v>
      </c>
      <c r="AE55" s="264">
        <v>0</v>
      </c>
      <c r="AF55" s="264">
        <v>208</v>
      </c>
      <c r="AG55" s="264">
        <v>0</v>
      </c>
      <c r="AH55" s="264">
        <v>0</v>
      </c>
      <c r="AI55" s="264">
        <v>0</v>
      </c>
      <c r="AJ55" s="264">
        <v>0</v>
      </c>
      <c r="AK55" s="264">
        <v>0</v>
      </c>
      <c r="AL55" s="264">
        <v>0</v>
      </c>
      <c r="AM55" s="264">
        <v>0</v>
      </c>
      <c r="AN55" s="264">
        <v>0</v>
      </c>
      <c r="AO55" s="264">
        <v>0</v>
      </c>
      <c r="AP55" s="264">
        <v>0</v>
      </c>
      <c r="AQ55" s="264">
        <v>0</v>
      </c>
      <c r="AR55" s="264">
        <v>0</v>
      </c>
      <c r="AS55" s="264">
        <v>0</v>
      </c>
      <c r="AT55" s="264">
        <v>0</v>
      </c>
      <c r="AU55" s="264">
        <v>0</v>
      </c>
      <c r="AV55" s="264">
        <v>0</v>
      </c>
      <c r="AW55" s="264">
        <v>0</v>
      </c>
      <c r="AX55" s="264">
        <v>0</v>
      </c>
      <c r="AY55" s="264">
        <v>0</v>
      </c>
      <c r="AZ55" s="264">
        <v>0</v>
      </c>
      <c r="BA55" s="264">
        <v>304340</v>
      </c>
      <c r="BB55" s="264">
        <v>0</v>
      </c>
      <c r="BC55" s="264">
        <v>8</v>
      </c>
      <c r="BD55" s="264">
        <v>0</v>
      </c>
      <c r="BE55" s="264">
        <v>0</v>
      </c>
      <c r="BF55" s="264">
        <v>0</v>
      </c>
      <c r="BG55" s="264">
        <v>9041</v>
      </c>
      <c r="BH55" s="264">
        <v>5951</v>
      </c>
      <c r="BI55" s="264">
        <v>101</v>
      </c>
      <c r="BJ55" s="264">
        <v>0</v>
      </c>
      <c r="BK55" s="264">
        <v>1116442</v>
      </c>
      <c r="BL55" s="264">
        <v>0</v>
      </c>
      <c r="BM55" s="264">
        <v>0</v>
      </c>
      <c r="BN55" s="264">
        <v>0</v>
      </c>
      <c r="BO55" s="264">
        <v>0</v>
      </c>
      <c r="BP55" s="264">
        <v>0</v>
      </c>
      <c r="BQ55" s="264">
        <v>0</v>
      </c>
      <c r="BR55" s="264">
        <v>0</v>
      </c>
      <c r="BS55" s="264">
        <v>0</v>
      </c>
      <c r="BT55" s="264">
        <v>0</v>
      </c>
      <c r="BU55" s="264">
        <v>0</v>
      </c>
      <c r="BV55" s="264">
        <v>0</v>
      </c>
      <c r="BW55" s="264">
        <v>0</v>
      </c>
      <c r="BX55" s="264">
        <v>0</v>
      </c>
      <c r="BY55" s="264">
        <v>7892</v>
      </c>
      <c r="BZ55" s="264">
        <v>0</v>
      </c>
      <c r="CA55" s="264">
        <v>0</v>
      </c>
      <c r="CB55" s="264">
        <v>0</v>
      </c>
      <c r="CC55" s="264">
        <v>0</v>
      </c>
      <c r="CD55" s="264">
        <v>0</v>
      </c>
      <c r="CE55" s="264">
        <v>44</v>
      </c>
      <c r="CF55" s="264">
        <v>0</v>
      </c>
      <c r="CG55" s="264">
        <v>0</v>
      </c>
      <c r="CH55" s="264">
        <v>0</v>
      </c>
      <c r="CI55" s="264">
        <v>12101</v>
      </c>
      <c r="CJ55" s="264">
        <v>356929</v>
      </c>
      <c r="CK55" s="264">
        <v>0</v>
      </c>
      <c r="CL55" s="264">
        <v>0</v>
      </c>
      <c r="CM55" s="264">
        <v>0</v>
      </c>
      <c r="CN55" s="264">
        <v>0</v>
      </c>
      <c r="CO55" s="264">
        <v>0</v>
      </c>
      <c r="CP55" s="264">
        <v>0</v>
      </c>
      <c r="CQ55" s="264">
        <v>8390</v>
      </c>
      <c r="CR55" s="264">
        <v>0</v>
      </c>
      <c r="CS55" s="264">
        <v>790283</v>
      </c>
      <c r="CT55" s="264">
        <v>5736</v>
      </c>
      <c r="CU55" s="264">
        <v>0</v>
      </c>
      <c r="CV55" s="264">
        <v>0</v>
      </c>
      <c r="CW55" s="264">
        <v>0</v>
      </c>
      <c r="CX55" s="264">
        <v>10106</v>
      </c>
      <c r="CY55" s="264">
        <v>466</v>
      </c>
      <c r="CZ55" s="264">
        <v>0</v>
      </c>
      <c r="DA55" s="264">
        <v>0</v>
      </c>
      <c r="DB55" s="265">
        <v>2628038</v>
      </c>
      <c r="DC55" s="263">
        <v>431518</v>
      </c>
      <c r="DD55" s="264">
        <v>21900855</v>
      </c>
      <c r="DE55" s="264">
        <v>0</v>
      </c>
      <c r="DF55" s="264">
        <v>80845</v>
      </c>
      <c r="DG55" s="264">
        <v>2070927</v>
      </c>
      <c r="DH55" s="264">
        <v>17375</v>
      </c>
      <c r="DI55" s="264">
        <v>1569</v>
      </c>
      <c r="DJ55" s="265">
        <v>24503089</v>
      </c>
      <c r="DK55" s="265">
        <v>27131127</v>
      </c>
      <c r="DL55" s="265">
        <v>2694290</v>
      </c>
      <c r="DM55" s="265">
        <v>27197379</v>
      </c>
      <c r="DN55" s="265">
        <v>29825417</v>
      </c>
      <c r="DO55" s="265">
        <v>-26996987</v>
      </c>
      <c r="DP55" s="264">
        <v>200392</v>
      </c>
      <c r="DQ55" s="265">
        <v>2828430</v>
      </c>
      <c r="DS55" s="389">
        <v>0.99505586000000001</v>
      </c>
      <c r="DT55" s="389">
        <v>4.9441399999999858E-3</v>
      </c>
      <c r="DU55" s="389">
        <v>8.6117753140095704E-3</v>
      </c>
      <c r="DV55" s="389">
        <v>0</v>
      </c>
    </row>
    <row r="56" spans="1:131" ht="15" customHeight="1">
      <c r="A56" s="266" t="s">
        <v>381</v>
      </c>
      <c r="B56" s="267" t="s">
        <v>638</v>
      </c>
      <c r="C56" s="263">
        <v>0</v>
      </c>
      <c r="D56" s="264">
        <v>0</v>
      </c>
      <c r="E56" s="264">
        <v>0</v>
      </c>
      <c r="F56" s="264">
        <v>0</v>
      </c>
      <c r="G56" s="264">
        <v>0</v>
      </c>
      <c r="H56" s="264">
        <v>0</v>
      </c>
      <c r="I56" s="264">
        <v>0</v>
      </c>
      <c r="J56" s="264">
        <v>0</v>
      </c>
      <c r="K56" s="264">
        <v>0</v>
      </c>
      <c r="L56" s="264">
        <v>0</v>
      </c>
      <c r="M56" s="264">
        <v>0</v>
      </c>
      <c r="N56" s="264">
        <v>0</v>
      </c>
      <c r="O56" s="264">
        <v>0</v>
      </c>
      <c r="P56" s="264">
        <v>0</v>
      </c>
      <c r="Q56" s="264">
        <v>0</v>
      </c>
      <c r="R56" s="264">
        <v>0</v>
      </c>
      <c r="S56" s="264">
        <v>0</v>
      </c>
      <c r="T56" s="264">
        <v>0</v>
      </c>
      <c r="U56" s="264">
        <v>0</v>
      </c>
      <c r="V56" s="264">
        <v>0</v>
      </c>
      <c r="W56" s="264">
        <v>0</v>
      </c>
      <c r="X56" s="264">
        <v>0</v>
      </c>
      <c r="Y56" s="264">
        <v>0</v>
      </c>
      <c r="Z56" s="264">
        <v>0</v>
      </c>
      <c r="AA56" s="264">
        <v>0</v>
      </c>
      <c r="AB56" s="264">
        <v>0</v>
      </c>
      <c r="AC56" s="264">
        <v>0</v>
      </c>
      <c r="AD56" s="264">
        <v>0</v>
      </c>
      <c r="AE56" s="264">
        <v>0</v>
      </c>
      <c r="AF56" s="264">
        <v>0</v>
      </c>
      <c r="AG56" s="264">
        <v>0</v>
      </c>
      <c r="AH56" s="264">
        <v>0</v>
      </c>
      <c r="AI56" s="264">
        <v>0</v>
      </c>
      <c r="AJ56" s="264">
        <v>0</v>
      </c>
      <c r="AK56" s="264">
        <v>0</v>
      </c>
      <c r="AL56" s="264">
        <v>0</v>
      </c>
      <c r="AM56" s="264">
        <v>0</v>
      </c>
      <c r="AN56" s="264">
        <v>0</v>
      </c>
      <c r="AO56" s="264">
        <v>0</v>
      </c>
      <c r="AP56" s="264">
        <v>0</v>
      </c>
      <c r="AQ56" s="264">
        <v>0</v>
      </c>
      <c r="AR56" s="264">
        <v>0</v>
      </c>
      <c r="AS56" s="264">
        <v>0</v>
      </c>
      <c r="AT56" s="264">
        <v>0</v>
      </c>
      <c r="AU56" s="264">
        <v>142644</v>
      </c>
      <c r="AV56" s="264">
        <v>440005</v>
      </c>
      <c r="AW56" s="264">
        <v>178803</v>
      </c>
      <c r="AX56" s="264">
        <v>73</v>
      </c>
      <c r="AY56" s="264">
        <v>0</v>
      </c>
      <c r="AZ56" s="264">
        <v>113300</v>
      </c>
      <c r="BA56" s="264">
        <v>0</v>
      </c>
      <c r="BB56" s="264">
        <v>448276</v>
      </c>
      <c r="BC56" s="264">
        <v>0</v>
      </c>
      <c r="BD56" s="264">
        <v>15828</v>
      </c>
      <c r="BE56" s="264">
        <v>406</v>
      </c>
      <c r="BF56" s="264">
        <v>7129</v>
      </c>
      <c r="BG56" s="264">
        <v>81423</v>
      </c>
      <c r="BH56" s="264">
        <v>387</v>
      </c>
      <c r="BI56" s="264">
        <v>0</v>
      </c>
      <c r="BJ56" s="264">
        <v>0</v>
      </c>
      <c r="BK56" s="264">
        <v>32624</v>
      </c>
      <c r="BL56" s="264">
        <v>4038</v>
      </c>
      <c r="BM56" s="264">
        <v>90034</v>
      </c>
      <c r="BN56" s="264">
        <v>0</v>
      </c>
      <c r="BO56" s="264">
        <v>0</v>
      </c>
      <c r="BP56" s="264">
        <v>0</v>
      </c>
      <c r="BQ56" s="264">
        <v>0</v>
      </c>
      <c r="BR56" s="264">
        <v>0</v>
      </c>
      <c r="BS56" s="264">
        <v>0</v>
      </c>
      <c r="BT56" s="264">
        <v>0</v>
      </c>
      <c r="BU56" s="264">
        <v>0</v>
      </c>
      <c r="BV56" s="264">
        <v>0</v>
      </c>
      <c r="BW56" s="264">
        <v>0</v>
      </c>
      <c r="BX56" s="264">
        <v>58</v>
      </c>
      <c r="BY56" s="264">
        <v>0</v>
      </c>
      <c r="BZ56" s="264">
        <v>0</v>
      </c>
      <c r="CA56" s="264">
        <v>0</v>
      </c>
      <c r="CB56" s="264">
        <v>0</v>
      </c>
      <c r="CC56" s="264">
        <v>0</v>
      </c>
      <c r="CD56" s="264">
        <v>0</v>
      </c>
      <c r="CE56" s="264">
        <v>0</v>
      </c>
      <c r="CF56" s="264">
        <v>0</v>
      </c>
      <c r="CG56" s="264">
        <v>0</v>
      </c>
      <c r="CH56" s="264">
        <v>0</v>
      </c>
      <c r="CI56" s="264">
        <v>153</v>
      </c>
      <c r="CJ56" s="264">
        <v>26148</v>
      </c>
      <c r="CK56" s="264">
        <v>0</v>
      </c>
      <c r="CL56" s="264">
        <v>0</v>
      </c>
      <c r="CM56" s="264">
        <v>42165</v>
      </c>
      <c r="CN56" s="264">
        <v>0</v>
      </c>
      <c r="CO56" s="264">
        <v>0</v>
      </c>
      <c r="CP56" s="264">
        <v>0</v>
      </c>
      <c r="CQ56" s="264">
        <v>0</v>
      </c>
      <c r="CR56" s="264">
        <v>0</v>
      </c>
      <c r="CS56" s="264">
        <v>283287</v>
      </c>
      <c r="CT56" s="264">
        <v>2457</v>
      </c>
      <c r="CU56" s="264">
        <v>0</v>
      </c>
      <c r="CV56" s="264">
        <v>0</v>
      </c>
      <c r="CW56" s="264">
        <v>0</v>
      </c>
      <c r="CX56" s="264">
        <v>0</v>
      </c>
      <c r="CY56" s="264">
        <v>0</v>
      </c>
      <c r="CZ56" s="264">
        <v>0</v>
      </c>
      <c r="DA56" s="264">
        <v>0</v>
      </c>
      <c r="DB56" s="265">
        <v>1909238</v>
      </c>
      <c r="DC56" s="263">
        <v>34</v>
      </c>
      <c r="DD56" s="264">
        <v>540</v>
      </c>
      <c r="DE56" s="264">
        <v>0</v>
      </c>
      <c r="DF56" s="264">
        <v>2341656</v>
      </c>
      <c r="DG56" s="264">
        <v>6913532</v>
      </c>
      <c r="DH56" s="264">
        <v>-17403</v>
      </c>
      <c r="DI56" s="264">
        <v>0</v>
      </c>
      <c r="DJ56" s="265">
        <v>9238359</v>
      </c>
      <c r="DK56" s="265">
        <v>11147597</v>
      </c>
      <c r="DL56" s="265">
        <v>8784589</v>
      </c>
      <c r="DM56" s="265">
        <v>18022948</v>
      </c>
      <c r="DN56" s="265">
        <v>19932186</v>
      </c>
      <c r="DO56" s="265">
        <v>-10865516</v>
      </c>
      <c r="DP56" s="264">
        <v>7157432</v>
      </c>
      <c r="DQ56" s="265">
        <v>9066670</v>
      </c>
      <c r="DS56" s="389">
        <v>0.9746958</v>
      </c>
      <c r="DT56" s="389">
        <v>2.5304199999999999E-2</v>
      </c>
      <c r="DU56" s="389">
        <v>2.1233685486549123E-7</v>
      </c>
      <c r="DV56" s="389">
        <v>0</v>
      </c>
      <c r="DZ56" s="600"/>
      <c r="EA56" s="600"/>
    </row>
    <row r="57" spans="1:131" ht="15" customHeight="1">
      <c r="A57" s="266" t="s">
        <v>382</v>
      </c>
      <c r="B57" s="267" t="s">
        <v>639</v>
      </c>
      <c r="C57" s="263">
        <v>350</v>
      </c>
      <c r="D57" s="264">
        <v>10728</v>
      </c>
      <c r="E57" s="264">
        <v>92</v>
      </c>
      <c r="F57" s="264">
        <v>0</v>
      </c>
      <c r="G57" s="264">
        <v>21095</v>
      </c>
      <c r="H57" s="264">
        <v>0</v>
      </c>
      <c r="I57" s="264">
        <v>0</v>
      </c>
      <c r="J57" s="264">
        <v>2404</v>
      </c>
      <c r="K57" s="264">
        <v>0</v>
      </c>
      <c r="L57" s="264">
        <v>0</v>
      </c>
      <c r="M57" s="264">
        <v>0</v>
      </c>
      <c r="N57" s="264">
        <v>0</v>
      </c>
      <c r="O57" s="264">
        <v>0</v>
      </c>
      <c r="P57" s="264">
        <v>0</v>
      </c>
      <c r="Q57" s="264">
        <v>0</v>
      </c>
      <c r="R57" s="264">
        <v>0</v>
      </c>
      <c r="S57" s="264">
        <v>0</v>
      </c>
      <c r="T57" s="264">
        <v>115</v>
      </c>
      <c r="U57" s="264">
        <v>2983</v>
      </c>
      <c r="V57" s="264">
        <v>0</v>
      </c>
      <c r="W57" s="264">
        <v>0</v>
      </c>
      <c r="X57" s="264">
        <v>541</v>
      </c>
      <c r="Y57" s="264">
        <v>0</v>
      </c>
      <c r="Z57" s="264">
        <v>6</v>
      </c>
      <c r="AA57" s="264">
        <v>0</v>
      </c>
      <c r="AB57" s="264">
        <v>0</v>
      </c>
      <c r="AC57" s="264">
        <v>208</v>
      </c>
      <c r="AD57" s="264">
        <v>0</v>
      </c>
      <c r="AE57" s="264">
        <v>0</v>
      </c>
      <c r="AF57" s="264">
        <v>745</v>
      </c>
      <c r="AG57" s="264">
        <v>0</v>
      </c>
      <c r="AH57" s="264">
        <v>0</v>
      </c>
      <c r="AI57" s="264">
        <v>0</v>
      </c>
      <c r="AJ57" s="264">
        <v>0</v>
      </c>
      <c r="AK57" s="264">
        <v>3153</v>
      </c>
      <c r="AL57" s="264">
        <v>0</v>
      </c>
      <c r="AM57" s="264">
        <v>0</v>
      </c>
      <c r="AN57" s="264">
        <v>0</v>
      </c>
      <c r="AO57" s="264">
        <v>0</v>
      </c>
      <c r="AP57" s="264">
        <v>0</v>
      </c>
      <c r="AQ57" s="264">
        <v>0</v>
      </c>
      <c r="AR57" s="264">
        <v>0</v>
      </c>
      <c r="AS57" s="264">
        <v>90</v>
      </c>
      <c r="AT57" s="264">
        <v>22308</v>
      </c>
      <c r="AU57" s="264">
        <v>47119</v>
      </c>
      <c r="AV57" s="264">
        <v>260856</v>
      </c>
      <c r="AW57" s="264">
        <v>229712</v>
      </c>
      <c r="AX57" s="264">
        <v>2320153</v>
      </c>
      <c r="AY57" s="264">
        <v>1647150</v>
      </c>
      <c r="AZ57" s="264">
        <v>242064</v>
      </c>
      <c r="BA57" s="264">
        <v>33771</v>
      </c>
      <c r="BB57" s="264">
        <v>25948</v>
      </c>
      <c r="BC57" s="264">
        <v>137452</v>
      </c>
      <c r="BD57" s="264">
        <v>577168</v>
      </c>
      <c r="BE57" s="264">
        <v>14732</v>
      </c>
      <c r="BF57" s="264">
        <v>9316527</v>
      </c>
      <c r="BG57" s="264">
        <v>20538</v>
      </c>
      <c r="BH57" s="264">
        <v>15471</v>
      </c>
      <c r="BI57" s="264">
        <v>328095</v>
      </c>
      <c r="BJ57" s="264">
        <v>0</v>
      </c>
      <c r="BK57" s="264">
        <v>1313311</v>
      </c>
      <c r="BL57" s="264">
        <v>275904</v>
      </c>
      <c r="BM57" s="264">
        <v>913843</v>
      </c>
      <c r="BN57" s="264">
        <v>189</v>
      </c>
      <c r="BO57" s="264">
        <v>0</v>
      </c>
      <c r="BP57" s="264">
        <v>4085</v>
      </c>
      <c r="BQ57" s="264">
        <v>0</v>
      </c>
      <c r="BR57" s="264">
        <v>73239</v>
      </c>
      <c r="BS57" s="264">
        <v>69387</v>
      </c>
      <c r="BT57" s="264">
        <v>681</v>
      </c>
      <c r="BU57" s="264">
        <v>3345</v>
      </c>
      <c r="BV57" s="264">
        <v>2407</v>
      </c>
      <c r="BW57" s="264">
        <v>0</v>
      </c>
      <c r="BX57" s="264">
        <v>2631</v>
      </c>
      <c r="BY57" s="264">
        <v>4112</v>
      </c>
      <c r="BZ57" s="264">
        <v>18680</v>
      </c>
      <c r="CA57" s="264">
        <v>2488</v>
      </c>
      <c r="CB57" s="264">
        <v>158</v>
      </c>
      <c r="CC57" s="264">
        <v>124</v>
      </c>
      <c r="CD57" s="264">
        <v>206</v>
      </c>
      <c r="CE57" s="264">
        <v>15082</v>
      </c>
      <c r="CF57" s="264">
        <v>0</v>
      </c>
      <c r="CG57" s="264">
        <v>0</v>
      </c>
      <c r="CH57" s="264">
        <v>19115</v>
      </c>
      <c r="CI57" s="264">
        <v>14111</v>
      </c>
      <c r="CJ57" s="264">
        <v>82279</v>
      </c>
      <c r="CK57" s="264">
        <v>149569</v>
      </c>
      <c r="CL57" s="264">
        <v>9431</v>
      </c>
      <c r="CM57" s="264">
        <v>20274</v>
      </c>
      <c r="CN57" s="264">
        <v>316</v>
      </c>
      <c r="CO57" s="264">
        <v>806</v>
      </c>
      <c r="CP57" s="264">
        <v>0</v>
      </c>
      <c r="CQ57" s="264">
        <v>2704</v>
      </c>
      <c r="CR57" s="264">
        <v>0</v>
      </c>
      <c r="CS57" s="264">
        <v>638556</v>
      </c>
      <c r="CT57" s="264">
        <v>16159</v>
      </c>
      <c r="CU57" s="264">
        <v>7301</v>
      </c>
      <c r="CV57" s="264">
        <v>6785</v>
      </c>
      <c r="CW57" s="264">
        <v>1206</v>
      </c>
      <c r="CX57" s="264">
        <v>23465</v>
      </c>
      <c r="CY57" s="264">
        <v>5778</v>
      </c>
      <c r="CZ57" s="264">
        <v>0</v>
      </c>
      <c r="DA57" s="264">
        <v>64344</v>
      </c>
      <c r="DB57" s="265">
        <v>19043645</v>
      </c>
      <c r="DC57" s="263">
        <v>54017</v>
      </c>
      <c r="DD57" s="264">
        <v>7970234</v>
      </c>
      <c r="DE57" s="264">
        <v>0</v>
      </c>
      <c r="DF57" s="264">
        <v>1561631</v>
      </c>
      <c r="DG57" s="264">
        <v>2522995</v>
      </c>
      <c r="DH57" s="264">
        <v>-32619</v>
      </c>
      <c r="DI57" s="264">
        <v>4862</v>
      </c>
      <c r="DJ57" s="265">
        <v>12081120</v>
      </c>
      <c r="DK57" s="265">
        <v>31124765</v>
      </c>
      <c r="DL57" s="265">
        <v>4135521</v>
      </c>
      <c r="DM57" s="265">
        <v>16216641</v>
      </c>
      <c r="DN57" s="265">
        <v>35260286</v>
      </c>
      <c r="DO57" s="265">
        <v>-29140236</v>
      </c>
      <c r="DP57" s="264">
        <v>-12923595</v>
      </c>
      <c r="DQ57" s="265">
        <v>6120050</v>
      </c>
      <c r="DS57" s="389">
        <v>0.93623955000000003</v>
      </c>
      <c r="DT57" s="389">
        <v>6.3760449999999969E-2</v>
      </c>
      <c r="DU57" s="389">
        <v>3.1340267038925994E-3</v>
      </c>
      <c r="DV57" s="389">
        <v>0</v>
      </c>
      <c r="DZ57" s="601"/>
      <c r="EA57" s="601"/>
    </row>
    <row r="58" spans="1:131" ht="15" customHeight="1">
      <c r="A58" s="266" t="s">
        <v>383</v>
      </c>
      <c r="B58" s="267" t="s">
        <v>640</v>
      </c>
      <c r="C58" s="263">
        <v>215</v>
      </c>
      <c r="D58" s="264">
        <v>0</v>
      </c>
      <c r="E58" s="264">
        <v>265</v>
      </c>
      <c r="F58" s="264">
        <v>3320</v>
      </c>
      <c r="G58" s="264">
        <v>929</v>
      </c>
      <c r="H58" s="264">
        <v>0</v>
      </c>
      <c r="I58" s="264">
        <v>0</v>
      </c>
      <c r="J58" s="264">
        <v>238</v>
      </c>
      <c r="K58" s="264">
        <v>1020</v>
      </c>
      <c r="L58" s="264">
        <v>894</v>
      </c>
      <c r="M58" s="264">
        <v>73</v>
      </c>
      <c r="N58" s="264">
        <v>217</v>
      </c>
      <c r="O58" s="264">
        <v>542</v>
      </c>
      <c r="P58" s="264">
        <v>459</v>
      </c>
      <c r="Q58" s="264">
        <v>0</v>
      </c>
      <c r="R58" s="264">
        <v>10</v>
      </c>
      <c r="S58" s="264">
        <v>52</v>
      </c>
      <c r="T58" s="264">
        <v>740</v>
      </c>
      <c r="U58" s="264">
        <v>49</v>
      </c>
      <c r="V58" s="264">
        <v>332</v>
      </c>
      <c r="W58" s="264">
        <v>223</v>
      </c>
      <c r="X58" s="264">
        <v>490</v>
      </c>
      <c r="Y58" s="264">
        <v>103</v>
      </c>
      <c r="Z58" s="264">
        <v>3</v>
      </c>
      <c r="AA58" s="264">
        <v>3</v>
      </c>
      <c r="AB58" s="264">
        <v>1</v>
      </c>
      <c r="AC58" s="264">
        <v>3543</v>
      </c>
      <c r="AD58" s="264">
        <v>15</v>
      </c>
      <c r="AE58" s="264">
        <v>138</v>
      </c>
      <c r="AF58" s="264">
        <v>71</v>
      </c>
      <c r="AG58" s="264">
        <v>235</v>
      </c>
      <c r="AH58" s="264">
        <v>337</v>
      </c>
      <c r="AI58" s="264">
        <v>46</v>
      </c>
      <c r="AJ58" s="264">
        <v>118</v>
      </c>
      <c r="AK58" s="264">
        <v>320</v>
      </c>
      <c r="AL58" s="264">
        <v>0</v>
      </c>
      <c r="AM58" s="264">
        <v>0</v>
      </c>
      <c r="AN58" s="264">
        <v>17</v>
      </c>
      <c r="AO58" s="264">
        <v>21</v>
      </c>
      <c r="AP58" s="264">
        <v>4</v>
      </c>
      <c r="AQ58" s="264">
        <v>0</v>
      </c>
      <c r="AR58" s="264">
        <v>18</v>
      </c>
      <c r="AS58" s="264">
        <v>3390</v>
      </c>
      <c r="AT58" s="264">
        <v>1224</v>
      </c>
      <c r="AU58" s="264">
        <v>13851</v>
      </c>
      <c r="AV58" s="264">
        <v>22997</v>
      </c>
      <c r="AW58" s="264">
        <v>6490</v>
      </c>
      <c r="AX58" s="264">
        <v>7382</v>
      </c>
      <c r="AY58" s="264">
        <v>5129</v>
      </c>
      <c r="AZ58" s="264">
        <v>1755</v>
      </c>
      <c r="BA58" s="264">
        <v>5</v>
      </c>
      <c r="BB58" s="264">
        <v>482</v>
      </c>
      <c r="BC58" s="264">
        <v>283</v>
      </c>
      <c r="BD58" s="264">
        <v>218405</v>
      </c>
      <c r="BE58" s="264">
        <v>773</v>
      </c>
      <c r="BF58" s="264">
        <v>10233343</v>
      </c>
      <c r="BG58" s="264">
        <v>138722</v>
      </c>
      <c r="BH58" s="264">
        <v>6228</v>
      </c>
      <c r="BI58" s="264">
        <v>986</v>
      </c>
      <c r="BJ58" s="264">
        <v>830</v>
      </c>
      <c r="BK58" s="264">
        <v>374121</v>
      </c>
      <c r="BL58" s="264">
        <v>39143</v>
      </c>
      <c r="BM58" s="264">
        <v>1944455</v>
      </c>
      <c r="BN58" s="264">
        <v>489</v>
      </c>
      <c r="BO58" s="264">
        <v>267</v>
      </c>
      <c r="BP58" s="264">
        <v>315</v>
      </c>
      <c r="BQ58" s="264">
        <v>974</v>
      </c>
      <c r="BR58" s="264">
        <v>89452</v>
      </c>
      <c r="BS58" s="264">
        <v>93899</v>
      </c>
      <c r="BT58" s="264">
        <v>31428</v>
      </c>
      <c r="BU58" s="264">
        <v>10602</v>
      </c>
      <c r="BV58" s="264">
        <v>11704</v>
      </c>
      <c r="BW58" s="264">
        <v>0</v>
      </c>
      <c r="BX58" s="264">
        <v>1274</v>
      </c>
      <c r="BY58" s="264">
        <v>28026</v>
      </c>
      <c r="BZ58" s="264">
        <v>0</v>
      </c>
      <c r="CA58" s="264">
        <v>618</v>
      </c>
      <c r="CB58" s="264">
        <v>174</v>
      </c>
      <c r="CC58" s="264">
        <v>1723</v>
      </c>
      <c r="CD58" s="264">
        <v>131</v>
      </c>
      <c r="CE58" s="264">
        <v>1860</v>
      </c>
      <c r="CF58" s="264">
        <v>0</v>
      </c>
      <c r="CG58" s="264">
        <v>626</v>
      </c>
      <c r="CH58" s="264">
        <v>1746</v>
      </c>
      <c r="CI58" s="264">
        <v>40580</v>
      </c>
      <c r="CJ58" s="264">
        <v>111057</v>
      </c>
      <c r="CK58" s="264">
        <v>6271</v>
      </c>
      <c r="CL58" s="264">
        <v>19484</v>
      </c>
      <c r="CM58" s="264">
        <v>10372</v>
      </c>
      <c r="CN58" s="264">
        <v>4813</v>
      </c>
      <c r="CO58" s="264">
        <v>253</v>
      </c>
      <c r="CP58" s="264">
        <v>3750</v>
      </c>
      <c r="CQ58" s="264">
        <v>7909</v>
      </c>
      <c r="CR58" s="264">
        <v>1218</v>
      </c>
      <c r="CS58" s="264">
        <v>168445</v>
      </c>
      <c r="CT58" s="264">
        <v>104146</v>
      </c>
      <c r="CU58" s="264">
        <v>734</v>
      </c>
      <c r="CV58" s="264">
        <v>30139</v>
      </c>
      <c r="CW58" s="264">
        <v>642</v>
      </c>
      <c r="CX58" s="264">
        <v>9559</v>
      </c>
      <c r="CY58" s="264">
        <v>1428</v>
      </c>
      <c r="CZ58" s="264">
        <v>0</v>
      </c>
      <c r="DA58" s="264">
        <v>0</v>
      </c>
      <c r="DB58" s="265">
        <v>13831163</v>
      </c>
      <c r="DC58" s="263">
        <v>258363</v>
      </c>
      <c r="DD58" s="264">
        <v>26644113</v>
      </c>
      <c r="DE58" s="264">
        <v>0</v>
      </c>
      <c r="DF58" s="264">
        <v>6015638</v>
      </c>
      <c r="DG58" s="264">
        <v>9500330</v>
      </c>
      <c r="DH58" s="264">
        <v>64366</v>
      </c>
      <c r="DI58" s="264">
        <v>0</v>
      </c>
      <c r="DJ58" s="265">
        <v>42482810</v>
      </c>
      <c r="DK58" s="265">
        <v>56313973</v>
      </c>
      <c r="DL58" s="265">
        <v>35315186</v>
      </c>
      <c r="DM58" s="265">
        <v>77797996</v>
      </c>
      <c r="DN58" s="265">
        <v>91629159</v>
      </c>
      <c r="DO58" s="265">
        <v>-49383799</v>
      </c>
      <c r="DP58" s="264">
        <v>28414197</v>
      </c>
      <c r="DQ58" s="265">
        <v>42245360</v>
      </c>
      <c r="DS58" s="389">
        <v>0.87693686999999998</v>
      </c>
      <c r="DT58" s="389">
        <v>0.12306313000000002</v>
      </c>
      <c r="DU58" s="389">
        <v>1.0476902139075459E-2</v>
      </c>
      <c r="DV58" s="389">
        <v>0</v>
      </c>
      <c r="DZ58" s="268"/>
      <c r="EA58" s="268"/>
    </row>
    <row r="59" spans="1:131" ht="15" customHeight="1">
      <c r="A59" s="266" t="s">
        <v>384</v>
      </c>
      <c r="B59" s="267" t="s">
        <v>641</v>
      </c>
      <c r="C59" s="263">
        <v>0</v>
      </c>
      <c r="D59" s="264">
        <v>0</v>
      </c>
      <c r="E59" s="264">
        <v>0</v>
      </c>
      <c r="F59" s="264">
        <v>0</v>
      </c>
      <c r="G59" s="264">
        <v>0</v>
      </c>
      <c r="H59" s="264">
        <v>0</v>
      </c>
      <c r="I59" s="264">
        <v>0</v>
      </c>
      <c r="J59" s="264">
        <v>0</v>
      </c>
      <c r="K59" s="264">
        <v>0</v>
      </c>
      <c r="L59" s="264">
        <v>0</v>
      </c>
      <c r="M59" s="264">
        <v>0</v>
      </c>
      <c r="N59" s="264">
        <v>0</v>
      </c>
      <c r="O59" s="264">
        <v>0</v>
      </c>
      <c r="P59" s="264">
        <v>0</v>
      </c>
      <c r="Q59" s="264">
        <v>0</v>
      </c>
      <c r="R59" s="264">
        <v>0</v>
      </c>
      <c r="S59" s="264">
        <v>0</v>
      </c>
      <c r="T59" s="264">
        <v>0</v>
      </c>
      <c r="U59" s="264">
        <v>0</v>
      </c>
      <c r="V59" s="264">
        <v>0</v>
      </c>
      <c r="W59" s="264">
        <v>0</v>
      </c>
      <c r="X59" s="264">
        <v>0</v>
      </c>
      <c r="Y59" s="264">
        <v>0</v>
      </c>
      <c r="Z59" s="264">
        <v>0</v>
      </c>
      <c r="AA59" s="264">
        <v>0</v>
      </c>
      <c r="AB59" s="264">
        <v>0</v>
      </c>
      <c r="AC59" s="264">
        <v>0</v>
      </c>
      <c r="AD59" s="264">
        <v>0</v>
      </c>
      <c r="AE59" s="264">
        <v>0</v>
      </c>
      <c r="AF59" s="264">
        <v>0</v>
      </c>
      <c r="AG59" s="264">
        <v>0</v>
      </c>
      <c r="AH59" s="264">
        <v>0</v>
      </c>
      <c r="AI59" s="264">
        <v>0</v>
      </c>
      <c r="AJ59" s="264">
        <v>0</v>
      </c>
      <c r="AK59" s="264">
        <v>0</v>
      </c>
      <c r="AL59" s="264">
        <v>0</v>
      </c>
      <c r="AM59" s="264">
        <v>0</v>
      </c>
      <c r="AN59" s="264">
        <v>0</v>
      </c>
      <c r="AO59" s="264">
        <v>0</v>
      </c>
      <c r="AP59" s="264">
        <v>0</v>
      </c>
      <c r="AQ59" s="264">
        <v>0</v>
      </c>
      <c r="AR59" s="264">
        <v>0</v>
      </c>
      <c r="AS59" s="264">
        <v>0</v>
      </c>
      <c r="AT59" s="264">
        <v>0</v>
      </c>
      <c r="AU59" s="264">
        <v>0</v>
      </c>
      <c r="AV59" s="264">
        <v>4177</v>
      </c>
      <c r="AW59" s="264">
        <v>0</v>
      </c>
      <c r="AX59" s="264">
        <v>0</v>
      </c>
      <c r="AY59" s="264">
        <v>0</v>
      </c>
      <c r="AZ59" s="264">
        <v>0</v>
      </c>
      <c r="BA59" s="264">
        <v>0</v>
      </c>
      <c r="BB59" s="264">
        <v>0</v>
      </c>
      <c r="BC59" s="264">
        <v>0</v>
      </c>
      <c r="BD59" s="264">
        <v>3487</v>
      </c>
      <c r="BE59" s="264">
        <v>409243</v>
      </c>
      <c r="BF59" s="264">
        <v>0</v>
      </c>
      <c r="BG59" s="264">
        <v>0</v>
      </c>
      <c r="BH59" s="264">
        <v>0</v>
      </c>
      <c r="BI59" s="264">
        <v>0</v>
      </c>
      <c r="BJ59" s="264">
        <v>0</v>
      </c>
      <c r="BK59" s="264">
        <v>0</v>
      </c>
      <c r="BL59" s="264">
        <v>0</v>
      </c>
      <c r="BM59" s="264">
        <v>0</v>
      </c>
      <c r="BN59" s="264">
        <v>0</v>
      </c>
      <c r="BO59" s="264">
        <v>0</v>
      </c>
      <c r="BP59" s="264">
        <v>0</v>
      </c>
      <c r="BQ59" s="264">
        <v>0</v>
      </c>
      <c r="BR59" s="264">
        <v>0</v>
      </c>
      <c r="BS59" s="264">
        <v>0</v>
      </c>
      <c r="BT59" s="264">
        <v>0</v>
      </c>
      <c r="BU59" s="264">
        <v>0</v>
      </c>
      <c r="BV59" s="264">
        <v>0</v>
      </c>
      <c r="BW59" s="264">
        <v>0</v>
      </c>
      <c r="BX59" s="264">
        <v>0</v>
      </c>
      <c r="BY59" s="264">
        <v>0</v>
      </c>
      <c r="BZ59" s="264">
        <v>0</v>
      </c>
      <c r="CA59" s="264">
        <v>0</v>
      </c>
      <c r="CB59" s="264">
        <v>0</v>
      </c>
      <c r="CC59" s="264">
        <v>0</v>
      </c>
      <c r="CD59" s="264">
        <v>0</v>
      </c>
      <c r="CE59" s="264">
        <v>0</v>
      </c>
      <c r="CF59" s="264">
        <v>0</v>
      </c>
      <c r="CG59" s="264">
        <v>7100</v>
      </c>
      <c r="CH59" s="264">
        <v>2263</v>
      </c>
      <c r="CI59" s="264">
        <v>0</v>
      </c>
      <c r="CJ59" s="264">
        <v>0</v>
      </c>
      <c r="CK59" s="264">
        <v>0</v>
      </c>
      <c r="CL59" s="264">
        <v>0</v>
      </c>
      <c r="CM59" s="264">
        <v>0</v>
      </c>
      <c r="CN59" s="264">
        <v>0</v>
      </c>
      <c r="CO59" s="264">
        <v>0</v>
      </c>
      <c r="CP59" s="264">
        <v>0</v>
      </c>
      <c r="CQ59" s="264">
        <v>0</v>
      </c>
      <c r="CR59" s="264">
        <v>0</v>
      </c>
      <c r="CS59" s="264">
        <v>139183</v>
      </c>
      <c r="CT59" s="264">
        <v>0</v>
      </c>
      <c r="CU59" s="264">
        <v>0</v>
      </c>
      <c r="CV59" s="264">
        <v>0</v>
      </c>
      <c r="CW59" s="264">
        <v>0</v>
      </c>
      <c r="CX59" s="264">
        <v>0</v>
      </c>
      <c r="CY59" s="264">
        <v>0</v>
      </c>
      <c r="CZ59" s="264">
        <v>0</v>
      </c>
      <c r="DA59" s="264">
        <v>0</v>
      </c>
      <c r="DB59" s="265">
        <v>565453</v>
      </c>
      <c r="DC59" s="263">
        <v>0</v>
      </c>
      <c r="DD59" s="264">
        <v>5682171</v>
      </c>
      <c r="DE59" s="264">
        <v>0</v>
      </c>
      <c r="DF59" s="264">
        <v>4830397</v>
      </c>
      <c r="DG59" s="264">
        <v>7532670</v>
      </c>
      <c r="DH59" s="264">
        <v>-212130</v>
      </c>
      <c r="DI59" s="264">
        <v>94455</v>
      </c>
      <c r="DJ59" s="265">
        <v>17927563</v>
      </c>
      <c r="DK59" s="265">
        <v>18493016</v>
      </c>
      <c r="DL59" s="265">
        <v>6871580</v>
      </c>
      <c r="DM59" s="265">
        <v>24799143</v>
      </c>
      <c r="DN59" s="265">
        <v>25364596</v>
      </c>
      <c r="DO59" s="265">
        <v>-18300976</v>
      </c>
      <c r="DP59" s="264">
        <v>6498167</v>
      </c>
      <c r="DQ59" s="265">
        <v>7063620</v>
      </c>
      <c r="DS59" s="389">
        <v>0.98961553999999996</v>
      </c>
      <c r="DT59" s="389">
        <v>1.038446000000004E-2</v>
      </c>
      <c r="DU59" s="389">
        <v>2.2343228128664872E-3</v>
      </c>
      <c r="DV59" s="389">
        <v>0</v>
      </c>
    </row>
    <row r="60" spans="1:131" ht="15" customHeight="1">
      <c r="A60" s="266" t="s">
        <v>385</v>
      </c>
      <c r="B60" s="267" t="s">
        <v>642</v>
      </c>
      <c r="C60" s="263">
        <v>0</v>
      </c>
      <c r="D60" s="264">
        <v>0</v>
      </c>
      <c r="E60" s="264">
        <v>0</v>
      </c>
      <c r="F60" s="264">
        <v>0</v>
      </c>
      <c r="G60" s="264">
        <v>0</v>
      </c>
      <c r="H60" s="264">
        <v>0</v>
      </c>
      <c r="I60" s="264">
        <v>0</v>
      </c>
      <c r="J60" s="264">
        <v>0</v>
      </c>
      <c r="K60" s="264">
        <v>0</v>
      </c>
      <c r="L60" s="264">
        <v>0</v>
      </c>
      <c r="M60" s="264">
        <v>0</v>
      </c>
      <c r="N60" s="264">
        <v>0</v>
      </c>
      <c r="O60" s="264">
        <v>0</v>
      </c>
      <c r="P60" s="264">
        <v>0</v>
      </c>
      <c r="Q60" s="264">
        <v>0</v>
      </c>
      <c r="R60" s="264">
        <v>0</v>
      </c>
      <c r="S60" s="264">
        <v>0</v>
      </c>
      <c r="T60" s="264">
        <v>0</v>
      </c>
      <c r="U60" s="264">
        <v>0</v>
      </c>
      <c r="V60" s="264">
        <v>0</v>
      </c>
      <c r="W60" s="264">
        <v>0</v>
      </c>
      <c r="X60" s="264">
        <v>0</v>
      </c>
      <c r="Y60" s="264">
        <v>0</v>
      </c>
      <c r="Z60" s="264">
        <v>0</v>
      </c>
      <c r="AA60" s="264">
        <v>0</v>
      </c>
      <c r="AB60" s="264">
        <v>0</v>
      </c>
      <c r="AC60" s="264">
        <v>0</v>
      </c>
      <c r="AD60" s="264">
        <v>0</v>
      </c>
      <c r="AE60" s="264">
        <v>0</v>
      </c>
      <c r="AF60" s="264">
        <v>0</v>
      </c>
      <c r="AG60" s="264">
        <v>0</v>
      </c>
      <c r="AH60" s="264">
        <v>0</v>
      </c>
      <c r="AI60" s="264">
        <v>0</v>
      </c>
      <c r="AJ60" s="264">
        <v>0</v>
      </c>
      <c r="AK60" s="264">
        <v>0</v>
      </c>
      <c r="AL60" s="264">
        <v>0</v>
      </c>
      <c r="AM60" s="264">
        <v>0</v>
      </c>
      <c r="AN60" s="264">
        <v>0</v>
      </c>
      <c r="AO60" s="264">
        <v>0</v>
      </c>
      <c r="AP60" s="264">
        <v>0</v>
      </c>
      <c r="AQ60" s="264">
        <v>0</v>
      </c>
      <c r="AR60" s="264">
        <v>0</v>
      </c>
      <c r="AS60" s="264">
        <v>0</v>
      </c>
      <c r="AT60" s="264">
        <v>0</v>
      </c>
      <c r="AU60" s="264">
        <v>0</v>
      </c>
      <c r="AV60" s="264">
        <v>14759</v>
      </c>
      <c r="AW60" s="264">
        <v>0</v>
      </c>
      <c r="AX60" s="264">
        <v>0</v>
      </c>
      <c r="AY60" s="264">
        <v>0</v>
      </c>
      <c r="AZ60" s="264">
        <v>0</v>
      </c>
      <c r="BA60" s="264">
        <v>0</v>
      </c>
      <c r="BB60" s="264">
        <v>0</v>
      </c>
      <c r="BC60" s="264">
        <v>0</v>
      </c>
      <c r="BD60" s="264">
        <v>0</v>
      </c>
      <c r="BE60" s="264">
        <v>0</v>
      </c>
      <c r="BF60" s="264">
        <v>336335680</v>
      </c>
      <c r="BG60" s="264">
        <v>0</v>
      </c>
      <c r="BH60" s="264">
        <v>224096</v>
      </c>
      <c r="BI60" s="264">
        <v>0</v>
      </c>
      <c r="BJ60" s="264">
        <v>0</v>
      </c>
      <c r="BK60" s="264">
        <v>0</v>
      </c>
      <c r="BL60" s="264">
        <v>0</v>
      </c>
      <c r="BM60" s="264">
        <v>0</v>
      </c>
      <c r="BN60" s="264">
        <v>0</v>
      </c>
      <c r="BO60" s="264">
        <v>0</v>
      </c>
      <c r="BP60" s="264">
        <v>0</v>
      </c>
      <c r="BQ60" s="264">
        <v>0</v>
      </c>
      <c r="BR60" s="264">
        <v>0</v>
      </c>
      <c r="BS60" s="264">
        <v>0</v>
      </c>
      <c r="BT60" s="264">
        <v>0</v>
      </c>
      <c r="BU60" s="264">
        <v>0</v>
      </c>
      <c r="BV60" s="264">
        <v>0</v>
      </c>
      <c r="BW60" s="264">
        <v>0</v>
      </c>
      <c r="BX60" s="264">
        <v>0</v>
      </c>
      <c r="BY60" s="264">
        <v>624</v>
      </c>
      <c r="BZ60" s="264">
        <v>16287</v>
      </c>
      <c r="CA60" s="264">
        <v>0</v>
      </c>
      <c r="CB60" s="264">
        <v>0</v>
      </c>
      <c r="CC60" s="264">
        <v>0</v>
      </c>
      <c r="CD60" s="264">
        <v>0</v>
      </c>
      <c r="CE60" s="264">
        <v>0</v>
      </c>
      <c r="CF60" s="264">
        <v>0</v>
      </c>
      <c r="CG60" s="264">
        <v>0</v>
      </c>
      <c r="CH60" s="264">
        <v>0</v>
      </c>
      <c r="CI60" s="264">
        <v>0</v>
      </c>
      <c r="CJ60" s="264">
        <v>16253</v>
      </c>
      <c r="CK60" s="264">
        <v>0</v>
      </c>
      <c r="CL60" s="264">
        <v>0</v>
      </c>
      <c r="CM60" s="264">
        <v>0</v>
      </c>
      <c r="CN60" s="264">
        <v>0</v>
      </c>
      <c r="CO60" s="264">
        <v>0</v>
      </c>
      <c r="CP60" s="264">
        <v>0</v>
      </c>
      <c r="CQ60" s="264">
        <v>0</v>
      </c>
      <c r="CR60" s="264">
        <v>0</v>
      </c>
      <c r="CS60" s="264">
        <v>15118713</v>
      </c>
      <c r="CT60" s="264">
        <v>0</v>
      </c>
      <c r="CU60" s="264">
        <v>0</v>
      </c>
      <c r="CV60" s="264">
        <v>0</v>
      </c>
      <c r="CW60" s="264">
        <v>0</v>
      </c>
      <c r="CX60" s="264">
        <v>0</v>
      </c>
      <c r="CY60" s="264">
        <v>0</v>
      </c>
      <c r="CZ60" s="264">
        <v>0</v>
      </c>
      <c r="DA60" s="264">
        <v>0</v>
      </c>
      <c r="DB60" s="265">
        <v>351726412</v>
      </c>
      <c r="DC60" s="263">
        <v>0</v>
      </c>
      <c r="DD60" s="264">
        <v>63619206</v>
      </c>
      <c r="DE60" s="264">
        <v>0</v>
      </c>
      <c r="DF60" s="264">
        <v>1381062</v>
      </c>
      <c r="DG60" s="264">
        <v>32561881</v>
      </c>
      <c r="DH60" s="264">
        <v>860922</v>
      </c>
      <c r="DI60" s="264">
        <v>4664700</v>
      </c>
      <c r="DJ60" s="265">
        <v>103087771</v>
      </c>
      <c r="DK60" s="265">
        <v>454814183</v>
      </c>
      <c r="DL60" s="265">
        <v>551609137</v>
      </c>
      <c r="DM60" s="265">
        <v>654696908</v>
      </c>
      <c r="DN60" s="265">
        <v>1006423320</v>
      </c>
      <c r="DO60" s="265">
        <v>-368335560</v>
      </c>
      <c r="DP60" s="264">
        <v>286361348</v>
      </c>
      <c r="DQ60" s="265">
        <v>638087760</v>
      </c>
      <c r="DS60" s="389">
        <v>0.80985943999999999</v>
      </c>
      <c r="DT60" s="389">
        <v>0.19014056000000001</v>
      </c>
      <c r="DU60" s="389">
        <v>2.5016115020518127E-2</v>
      </c>
      <c r="DV60" s="389">
        <v>0</v>
      </c>
      <c r="DZ60" s="601"/>
      <c r="EA60" s="601"/>
    </row>
    <row r="61" spans="1:131" ht="15" customHeight="1">
      <c r="A61" s="266" t="s">
        <v>386</v>
      </c>
      <c r="B61" s="267" t="s">
        <v>643</v>
      </c>
      <c r="C61" s="263">
        <v>0</v>
      </c>
      <c r="D61" s="264">
        <v>0</v>
      </c>
      <c r="E61" s="264">
        <v>0</v>
      </c>
      <c r="F61" s="264">
        <v>0</v>
      </c>
      <c r="G61" s="264">
        <v>1278516</v>
      </c>
      <c r="H61" s="264">
        <v>0</v>
      </c>
      <c r="I61" s="264">
        <v>0</v>
      </c>
      <c r="J61" s="264">
        <v>337</v>
      </c>
      <c r="K61" s="264">
        <v>0</v>
      </c>
      <c r="L61" s="264">
        <v>0</v>
      </c>
      <c r="M61" s="264">
        <v>0</v>
      </c>
      <c r="N61" s="264">
        <v>0</v>
      </c>
      <c r="O61" s="264">
        <v>0</v>
      </c>
      <c r="P61" s="264">
        <v>0</v>
      </c>
      <c r="Q61" s="264">
        <v>0</v>
      </c>
      <c r="R61" s="264">
        <v>0</v>
      </c>
      <c r="S61" s="264">
        <v>0</v>
      </c>
      <c r="T61" s="264">
        <v>0</v>
      </c>
      <c r="U61" s="264">
        <v>0</v>
      </c>
      <c r="V61" s="264">
        <v>0</v>
      </c>
      <c r="W61" s="264">
        <v>0</v>
      </c>
      <c r="X61" s="264">
        <v>0</v>
      </c>
      <c r="Y61" s="264">
        <v>0</v>
      </c>
      <c r="Z61" s="264">
        <v>0</v>
      </c>
      <c r="AA61" s="264">
        <v>0</v>
      </c>
      <c r="AB61" s="264">
        <v>0</v>
      </c>
      <c r="AC61" s="264">
        <v>0</v>
      </c>
      <c r="AD61" s="264">
        <v>0</v>
      </c>
      <c r="AE61" s="264">
        <v>0</v>
      </c>
      <c r="AF61" s="264">
        <v>0</v>
      </c>
      <c r="AG61" s="264">
        <v>0</v>
      </c>
      <c r="AH61" s="264">
        <v>0</v>
      </c>
      <c r="AI61" s="264">
        <v>0</v>
      </c>
      <c r="AJ61" s="264">
        <v>0</v>
      </c>
      <c r="AK61" s="264">
        <v>0</v>
      </c>
      <c r="AL61" s="264">
        <v>0</v>
      </c>
      <c r="AM61" s="264">
        <v>0</v>
      </c>
      <c r="AN61" s="264">
        <v>0</v>
      </c>
      <c r="AO61" s="264">
        <v>0</v>
      </c>
      <c r="AP61" s="264">
        <v>0</v>
      </c>
      <c r="AQ61" s="264">
        <v>0</v>
      </c>
      <c r="AR61" s="264">
        <v>0</v>
      </c>
      <c r="AS61" s="264">
        <v>0</v>
      </c>
      <c r="AT61" s="264">
        <v>0</v>
      </c>
      <c r="AU61" s="264">
        <v>0</v>
      </c>
      <c r="AV61" s="264">
        <v>0</v>
      </c>
      <c r="AW61" s="264">
        <v>0</v>
      </c>
      <c r="AX61" s="264">
        <v>0</v>
      </c>
      <c r="AY61" s="264">
        <v>0</v>
      </c>
      <c r="AZ61" s="264">
        <v>0</v>
      </c>
      <c r="BA61" s="264">
        <v>0</v>
      </c>
      <c r="BB61" s="264">
        <v>0</v>
      </c>
      <c r="BC61" s="264">
        <v>0</v>
      </c>
      <c r="BD61" s="264">
        <v>0</v>
      </c>
      <c r="BE61" s="264">
        <v>0</v>
      </c>
      <c r="BF61" s="264">
        <v>0</v>
      </c>
      <c r="BG61" s="264">
        <v>2269500</v>
      </c>
      <c r="BH61" s="264">
        <v>0</v>
      </c>
      <c r="BI61" s="264">
        <v>0</v>
      </c>
      <c r="BJ61" s="264">
        <v>0</v>
      </c>
      <c r="BK61" s="264">
        <v>0</v>
      </c>
      <c r="BL61" s="264">
        <v>0</v>
      </c>
      <c r="BM61" s="264">
        <v>0</v>
      </c>
      <c r="BN61" s="264">
        <v>0</v>
      </c>
      <c r="BO61" s="264">
        <v>0</v>
      </c>
      <c r="BP61" s="264">
        <v>0</v>
      </c>
      <c r="BQ61" s="264">
        <v>0</v>
      </c>
      <c r="BR61" s="264">
        <v>0</v>
      </c>
      <c r="BS61" s="264">
        <v>0</v>
      </c>
      <c r="BT61" s="264">
        <v>0</v>
      </c>
      <c r="BU61" s="264">
        <v>0</v>
      </c>
      <c r="BV61" s="264">
        <v>0</v>
      </c>
      <c r="BW61" s="264">
        <v>0</v>
      </c>
      <c r="BX61" s="264">
        <v>0</v>
      </c>
      <c r="BY61" s="264">
        <v>0</v>
      </c>
      <c r="BZ61" s="264">
        <v>0</v>
      </c>
      <c r="CA61" s="264">
        <v>156211</v>
      </c>
      <c r="CB61" s="264">
        <v>0</v>
      </c>
      <c r="CC61" s="264">
        <v>0</v>
      </c>
      <c r="CD61" s="264">
        <v>0</v>
      </c>
      <c r="CE61" s="264">
        <v>4611</v>
      </c>
      <c r="CF61" s="264">
        <v>0</v>
      </c>
      <c r="CG61" s="264">
        <v>0</v>
      </c>
      <c r="CH61" s="264">
        <v>0</v>
      </c>
      <c r="CI61" s="264">
        <v>0</v>
      </c>
      <c r="CJ61" s="264">
        <v>164359</v>
      </c>
      <c r="CK61" s="264">
        <v>12830</v>
      </c>
      <c r="CL61" s="264">
        <v>1152</v>
      </c>
      <c r="CM61" s="264">
        <v>0</v>
      </c>
      <c r="CN61" s="264">
        <v>0</v>
      </c>
      <c r="CO61" s="264">
        <v>0</v>
      </c>
      <c r="CP61" s="264">
        <v>0</v>
      </c>
      <c r="CQ61" s="264">
        <v>450</v>
      </c>
      <c r="CR61" s="264">
        <v>0</v>
      </c>
      <c r="CS61" s="264">
        <v>0</v>
      </c>
      <c r="CT61" s="264">
        <v>108</v>
      </c>
      <c r="CU61" s="264">
        <v>0</v>
      </c>
      <c r="CV61" s="264">
        <v>0</v>
      </c>
      <c r="CW61" s="264">
        <v>0</v>
      </c>
      <c r="CX61" s="264">
        <v>486</v>
      </c>
      <c r="CY61" s="264">
        <v>0</v>
      </c>
      <c r="CZ61" s="264">
        <v>0</v>
      </c>
      <c r="DA61" s="264">
        <v>0</v>
      </c>
      <c r="DB61" s="265">
        <v>3888560</v>
      </c>
      <c r="DC61" s="263">
        <v>0</v>
      </c>
      <c r="DD61" s="264">
        <v>87366</v>
      </c>
      <c r="DE61" s="264">
        <v>0</v>
      </c>
      <c r="DF61" s="264">
        <v>523872</v>
      </c>
      <c r="DG61" s="264">
        <v>1319986</v>
      </c>
      <c r="DH61" s="264">
        <v>54513</v>
      </c>
      <c r="DI61" s="264">
        <v>216732</v>
      </c>
      <c r="DJ61" s="265">
        <v>2202469</v>
      </c>
      <c r="DK61" s="265">
        <v>6091029</v>
      </c>
      <c r="DL61" s="265">
        <v>12796792</v>
      </c>
      <c r="DM61" s="265">
        <v>14999261</v>
      </c>
      <c r="DN61" s="265">
        <v>18887821</v>
      </c>
      <c r="DO61" s="265">
        <v>-4956011</v>
      </c>
      <c r="DP61" s="264">
        <v>10043250</v>
      </c>
      <c r="DQ61" s="265">
        <v>13931810</v>
      </c>
      <c r="DS61" s="389">
        <v>0.81365743000000001</v>
      </c>
      <c r="DT61" s="389">
        <v>0.18634256999999999</v>
      </c>
      <c r="DU61" s="389">
        <v>3.4353743818849085E-5</v>
      </c>
      <c r="DV61" s="389">
        <v>0</v>
      </c>
      <c r="DZ61" s="601"/>
      <c r="EA61" s="601"/>
    </row>
    <row r="62" spans="1:131" ht="15" customHeight="1">
      <c r="A62" s="266" t="s">
        <v>387</v>
      </c>
      <c r="B62" s="267" t="s">
        <v>644</v>
      </c>
      <c r="C62" s="263">
        <v>0</v>
      </c>
      <c r="D62" s="264">
        <v>0</v>
      </c>
      <c r="E62" s="264">
        <v>0</v>
      </c>
      <c r="F62" s="264">
        <v>0</v>
      </c>
      <c r="G62" s="264">
        <v>0</v>
      </c>
      <c r="H62" s="264">
        <v>0</v>
      </c>
      <c r="I62" s="264">
        <v>0</v>
      </c>
      <c r="J62" s="264">
        <v>0</v>
      </c>
      <c r="K62" s="264">
        <v>0</v>
      </c>
      <c r="L62" s="264">
        <v>0</v>
      </c>
      <c r="M62" s="264">
        <v>0</v>
      </c>
      <c r="N62" s="264">
        <v>0</v>
      </c>
      <c r="O62" s="264">
        <v>0</v>
      </c>
      <c r="P62" s="264">
        <v>0</v>
      </c>
      <c r="Q62" s="264">
        <v>0</v>
      </c>
      <c r="R62" s="264">
        <v>0</v>
      </c>
      <c r="S62" s="264">
        <v>0</v>
      </c>
      <c r="T62" s="264">
        <v>0</v>
      </c>
      <c r="U62" s="264">
        <v>0</v>
      </c>
      <c r="V62" s="264">
        <v>0</v>
      </c>
      <c r="W62" s="264">
        <v>0</v>
      </c>
      <c r="X62" s="264">
        <v>0</v>
      </c>
      <c r="Y62" s="264">
        <v>0</v>
      </c>
      <c r="Z62" s="264">
        <v>0</v>
      </c>
      <c r="AA62" s="264">
        <v>0</v>
      </c>
      <c r="AB62" s="264">
        <v>0</v>
      </c>
      <c r="AC62" s="264">
        <v>0</v>
      </c>
      <c r="AD62" s="264">
        <v>0</v>
      </c>
      <c r="AE62" s="264">
        <v>0</v>
      </c>
      <c r="AF62" s="264">
        <v>0</v>
      </c>
      <c r="AG62" s="264">
        <v>0</v>
      </c>
      <c r="AH62" s="264">
        <v>0</v>
      </c>
      <c r="AI62" s="264">
        <v>0</v>
      </c>
      <c r="AJ62" s="264">
        <v>0</v>
      </c>
      <c r="AK62" s="264">
        <v>0</v>
      </c>
      <c r="AL62" s="264">
        <v>0</v>
      </c>
      <c r="AM62" s="264">
        <v>0</v>
      </c>
      <c r="AN62" s="264">
        <v>0</v>
      </c>
      <c r="AO62" s="264">
        <v>0</v>
      </c>
      <c r="AP62" s="264">
        <v>0</v>
      </c>
      <c r="AQ62" s="264">
        <v>0</v>
      </c>
      <c r="AR62" s="264">
        <v>0</v>
      </c>
      <c r="AS62" s="264">
        <v>0</v>
      </c>
      <c r="AT62" s="264">
        <v>0</v>
      </c>
      <c r="AU62" s="264">
        <v>0</v>
      </c>
      <c r="AV62" s="264">
        <v>0</v>
      </c>
      <c r="AW62" s="264">
        <v>0</v>
      </c>
      <c r="AX62" s="264">
        <v>0</v>
      </c>
      <c r="AY62" s="264">
        <v>0</v>
      </c>
      <c r="AZ62" s="264">
        <v>0</v>
      </c>
      <c r="BA62" s="264">
        <v>0</v>
      </c>
      <c r="BB62" s="264">
        <v>0</v>
      </c>
      <c r="BC62" s="264">
        <v>0</v>
      </c>
      <c r="BD62" s="264">
        <v>0</v>
      </c>
      <c r="BE62" s="264">
        <v>0</v>
      </c>
      <c r="BF62" s="264">
        <v>0</v>
      </c>
      <c r="BG62" s="264">
        <v>0</v>
      </c>
      <c r="BH62" s="264">
        <v>460821</v>
      </c>
      <c r="BI62" s="264">
        <v>0</v>
      </c>
      <c r="BJ62" s="264">
        <v>0</v>
      </c>
      <c r="BK62" s="264">
        <v>0</v>
      </c>
      <c r="BL62" s="264">
        <v>0</v>
      </c>
      <c r="BM62" s="264">
        <v>0</v>
      </c>
      <c r="BN62" s="264">
        <v>0</v>
      </c>
      <c r="BO62" s="264">
        <v>0</v>
      </c>
      <c r="BP62" s="264">
        <v>0</v>
      </c>
      <c r="BQ62" s="264">
        <v>0</v>
      </c>
      <c r="BR62" s="264">
        <v>0</v>
      </c>
      <c r="BS62" s="264">
        <v>0</v>
      </c>
      <c r="BT62" s="264">
        <v>0</v>
      </c>
      <c r="BU62" s="264">
        <v>0</v>
      </c>
      <c r="BV62" s="264">
        <v>0</v>
      </c>
      <c r="BW62" s="264">
        <v>0</v>
      </c>
      <c r="BX62" s="264">
        <v>1171598</v>
      </c>
      <c r="BY62" s="264">
        <v>0</v>
      </c>
      <c r="BZ62" s="264">
        <v>0</v>
      </c>
      <c r="CA62" s="264">
        <v>0</v>
      </c>
      <c r="CB62" s="264">
        <v>590118</v>
      </c>
      <c r="CC62" s="264">
        <v>0</v>
      </c>
      <c r="CD62" s="264">
        <v>0</v>
      </c>
      <c r="CE62" s="264">
        <v>5349</v>
      </c>
      <c r="CF62" s="264">
        <v>0</v>
      </c>
      <c r="CG62" s="264">
        <v>0</v>
      </c>
      <c r="CH62" s="264">
        <v>0</v>
      </c>
      <c r="CI62" s="264">
        <v>0</v>
      </c>
      <c r="CJ62" s="264">
        <v>829869</v>
      </c>
      <c r="CK62" s="264">
        <v>0</v>
      </c>
      <c r="CL62" s="264">
        <v>0</v>
      </c>
      <c r="CM62" s="264">
        <v>0</v>
      </c>
      <c r="CN62" s="264">
        <v>0</v>
      </c>
      <c r="CO62" s="264">
        <v>0</v>
      </c>
      <c r="CP62" s="264">
        <v>0</v>
      </c>
      <c r="CQ62" s="264">
        <v>124</v>
      </c>
      <c r="CR62" s="264">
        <v>0</v>
      </c>
      <c r="CS62" s="264">
        <v>604623</v>
      </c>
      <c r="CT62" s="264">
        <v>1502</v>
      </c>
      <c r="CU62" s="264">
        <v>0</v>
      </c>
      <c r="CV62" s="264">
        <v>0</v>
      </c>
      <c r="CW62" s="264">
        <v>0</v>
      </c>
      <c r="CX62" s="264">
        <v>110</v>
      </c>
      <c r="CY62" s="264">
        <v>28816</v>
      </c>
      <c r="CZ62" s="264">
        <v>0</v>
      </c>
      <c r="DA62" s="264">
        <v>0</v>
      </c>
      <c r="DB62" s="265">
        <v>3692930</v>
      </c>
      <c r="DC62" s="263">
        <v>0</v>
      </c>
      <c r="DD62" s="264">
        <v>876222</v>
      </c>
      <c r="DE62" s="264">
        <v>0</v>
      </c>
      <c r="DF62" s="264">
        <v>1337268</v>
      </c>
      <c r="DG62" s="264">
        <v>5219933</v>
      </c>
      <c r="DH62" s="264">
        <v>38186</v>
      </c>
      <c r="DI62" s="264">
        <v>0</v>
      </c>
      <c r="DJ62" s="265">
        <v>7471609</v>
      </c>
      <c r="DK62" s="265">
        <v>11164539</v>
      </c>
      <c r="DL62" s="265">
        <v>932463</v>
      </c>
      <c r="DM62" s="265">
        <v>8404072</v>
      </c>
      <c r="DN62" s="265">
        <v>12097002</v>
      </c>
      <c r="DO62" s="265">
        <v>-9932252</v>
      </c>
      <c r="DP62" s="264">
        <v>-1528180</v>
      </c>
      <c r="DQ62" s="265">
        <v>2164750</v>
      </c>
      <c r="DS62" s="389">
        <v>0.88962490999999999</v>
      </c>
      <c r="DT62" s="389">
        <v>0.11037509000000001</v>
      </c>
      <c r="DU62" s="389">
        <v>3.4454485859990825E-4</v>
      </c>
      <c r="DV62" s="389">
        <v>0</v>
      </c>
      <c r="DZ62" s="246"/>
    </row>
    <row r="63" spans="1:131" ht="15" customHeight="1">
      <c r="A63" s="266" t="s">
        <v>388</v>
      </c>
      <c r="B63" s="267" t="s">
        <v>645</v>
      </c>
      <c r="C63" s="263">
        <v>12230</v>
      </c>
      <c r="D63" s="264">
        <v>3900</v>
      </c>
      <c r="E63" s="264">
        <v>2108</v>
      </c>
      <c r="F63" s="264">
        <v>50300</v>
      </c>
      <c r="G63" s="264">
        <v>199949</v>
      </c>
      <c r="H63" s="264">
        <v>0</v>
      </c>
      <c r="I63" s="264">
        <v>0</v>
      </c>
      <c r="J63" s="264">
        <v>31805</v>
      </c>
      <c r="K63" s="264">
        <v>9790</v>
      </c>
      <c r="L63" s="264">
        <v>5694</v>
      </c>
      <c r="M63" s="264">
        <v>81</v>
      </c>
      <c r="N63" s="264">
        <v>15898</v>
      </c>
      <c r="O63" s="264">
        <v>18736</v>
      </c>
      <c r="P63" s="264">
        <v>16422</v>
      </c>
      <c r="Q63" s="264">
        <v>8</v>
      </c>
      <c r="R63" s="264">
        <v>409</v>
      </c>
      <c r="S63" s="264">
        <v>119604</v>
      </c>
      <c r="T63" s="264">
        <v>109650</v>
      </c>
      <c r="U63" s="264">
        <v>51314</v>
      </c>
      <c r="V63" s="264">
        <v>10729</v>
      </c>
      <c r="W63" s="264">
        <v>5953</v>
      </c>
      <c r="X63" s="264">
        <v>2006</v>
      </c>
      <c r="Y63" s="264">
        <v>146</v>
      </c>
      <c r="Z63" s="264">
        <v>47</v>
      </c>
      <c r="AA63" s="264">
        <v>4</v>
      </c>
      <c r="AB63" s="264">
        <v>345</v>
      </c>
      <c r="AC63" s="264">
        <v>2672</v>
      </c>
      <c r="AD63" s="264">
        <v>2159</v>
      </c>
      <c r="AE63" s="264">
        <v>3316</v>
      </c>
      <c r="AF63" s="264">
        <v>8378</v>
      </c>
      <c r="AG63" s="264">
        <v>2274</v>
      </c>
      <c r="AH63" s="264">
        <v>269749</v>
      </c>
      <c r="AI63" s="264">
        <v>41392</v>
      </c>
      <c r="AJ63" s="264">
        <v>35079</v>
      </c>
      <c r="AK63" s="264">
        <v>7057</v>
      </c>
      <c r="AL63" s="264">
        <v>0</v>
      </c>
      <c r="AM63" s="264">
        <v>0</v>
      </c>
      <c r="AN63" s="264">
        <v>57410</v>
      </c>
      <c r="AO63" s="264">
        <v>81692</v>
      </c>
      <c r="AP63" s="264">
        <v>10</v>
      </c>
      <c r="AQ63" s="264">
        <v>0</v>
      </c>
      <c r="AR63" s="264">
        <v>12722</v>
      </c>
      <c r="AS63" s="264">
        <v>1832</v>
      </c>
      <c r="AT63" s="264">
        <v>9361</v>
      </c>
      <c r="AU63" s="264">
        <v>6232</v>
      </c>
      <c r="AV63" s="264">
        <v>215043</v>
      </c>
      <c r="AW63" s="264">
        <v>125211</v>
      </c>
      <c r="AX63" s="264">
        <v>19830</v>
      </c>
      <c r="AY63" s="264">
        <v>170063</v>
      </c>
      <c r="AZ63" s="264">
        <v>32478</v>
      </c>
      <c r="BA63" s="264">
        <v>712</v>
      </c>
      <c r="BB63" s="264">
        <v>16087</v>
      </c>
      <c r="BC63" s="264">
        <v>1495</v>
      </c>
      <c r="BD63" s="264">
        <v>36982</v>
      </c>
      <c r="BE63" s="264">
        <v>7065</v>
      </c>
      <c r="BF63" s="264">
        <v>444736</v>
      </c>
      <c r="BG63" s="264">
        <v>10865</v>
      </c>
      <c r="BH63" s="264">
        <v>1127</v>
      </c>
      <c r="BI63" s="264">
        <v>4645908</v>
      </c>
      <c r="BJ63" s="264">
        <v>320</v>
      </c>
      <c r="BK63" s="264">
        <v>381421</v>
      </c>
      <c r="BL63" s="264">
        <v>486438</v>
      </c>
      <c r="BM63" s="264">
        <v>1976193</v>
      </c>
      <c r="BN63" s="264">
        <v>599</v>
      </c>
      <c r="BO63" s="264">
        <v>14</v>
      </c>
      <c r="BP63" s="264">
        <v>15943</v>
      </c>
      <c r="BQ63" s="264">
        <v>160611</v>
      </c>
      <c r="BR63" s="264">
        <v>87934</v>
      </c>
      <c r="BS63" s="264">
        <v>137723</v>
      </c>
      <c r="BT63" s="264">
        <v>57020</v>
      </c>
      <c r="BU63" s="264">
        <v>2257</v>
      </c>
      <c r="BV63" s="264">
        <v>2031</v>
      </c>
      <c r="BW63" s="264">
        <v>0</v>
      </c>
      <c r="BX63" s="264">
        <v>551</v>
      </c>
      <c r="BY63" s="264">
        <v>33490</v>
      </c>
      <c r="BZ63" s="264">
        <v>1086</v>
      </c>
      <c r="CA63" s="264">
        <v>3842</v>
      </c>
      <c r="CB63" s="264">
        <v>125</v>
      </c>
      <c r="CC63" s="264">
        <v>80</v>
      </c>
      <c r="CD63" s="264">
        <v>404</v>
      </c>
      <c r="CE63" s="264">
        <v>12287</v>
      </c>
      <c r="CF63" s="264">
        <v>216</v>
      </c>
      <c r="CG63" s="264">
        <v>136818</v>
      </c>
      <c r="CH63" s="264">
        <v>65201</v>
      </c>
      <c r="CI63" s="264">
        <v>488749</v>
      </c>
      <c r="CJ63" s="264">
        <v>787276</v>
      </c>
      <c r="CK63" s="264">
        <v>776484</v>
      </c>
      <c r="CL63" s="264">
        <v>812646</v>
      </c>
      <c r="CM63" s="264">
        <v>112218</v>
      </c>
      <c r="CN63" s="264">
        <v>248352</v>
      </c>
      <c r="CO63" s="264">
        <v>222605</v>
      </c>
      <c r="CP63" s="264">
        <v>260881</v>
      </c>
      <c r="CQ63" s="264">
        <v>648768</v>
      </c>
      <c r="CR63" s="264">
        <v>7682</v>
      </c>
      <c r="CS63" s="264">
        <v>132063</v>
      </c>
      <c r="CT63" s="264">
        <v>1249659</v>
      </c>
      <c r="CU63" s="264">
        <v>112288</v>
      </c>
      <c r="CV63" s="264">
        <v>280626</v>
      </c>
      <c r="CW63" s="264">
        <v>183515</v>
      </c>
      <c r="CX63" s="264">
        <v>426450</v>
      </c>
      <c r="CY63" s="264">
        <v>490336</v>
      </c>
      <c r="CZ63" s="264">
        <v>1846948</v>
      </c>
      <c r="DA63" s="264">
        <v>22252</v>
      </c>
      <c r="DB63" s="265">
        <v>19608467</v>
      </c>
      <c r="DC63" s="263">
        <v>1795005</v>
      </c>
      <c r="DD63" s="264">
        <v>14373571</v>
      </c>
      <c r="DE63" s="264">
        <v>219</v>
      </c>
      <c r="DF63" s="264">
        <v>2908030</v>
      </c>
      <c r="DG63" s="264">
        <v>5912722</v>
      </c>
      <c r="DH63" s="264">
        <v>-311075</v>
      </c>
      <c r="DI63" s="264">
        <v>103087</v>
      </c>
      <c r="DJ63" s="265">
        <v>24781559</v>
      </c>
      <c r="DK63" s="265">
        <v>44390026</v>
      </c>
      <c r="DL63" s="265">
        <v>35021641</v>
      </c>
      <c r="DM63" s="265">
        <v>59803200</v>
      </c>
      <c r="DN63" s="265">
        <v>79411667</v>
      </c>
      <c r="DO63" s="265">
        <v>-41462693</v>
      </c>
      <c r="DP63" s="264">
        <v>18340507</v>
      </c>
      <c r="DQ63" s="265">
        <v>37948974</v>
      </c>
      <c r="DS63" s="389">
        <v>0.93405426000000003</v>
      </c>
      <c r="DT63" s="389">
        <v>6.5945739999999975E-2</v>
      </c>
      <c r="DU63" s="389">
        <v>5.6519238135663589E-3</v>
      </c>
      <c r="DV63" s="389">
        <v>1.8923517983022165E-7</v>
      </c>
      <c r="DZ63" s="601"/>
      <c r="EA63" s="601"/>
    </row>
    <row r="64" spans="1:131" ht="15" customHeight="1">
      <c r="A64" s="266" t="s">
        <v>389</v>
      </c>
      <c r="B64" s="267" t="s">
        <v>329</v>
      </c>
      <c r="C64" s="263">
        <v>102750</v>
      </c>
      <c r="D64" s="264">
        <v>202789</v>
      </c>
      <c r="E64" s="264">
        <v>332</v>
      </c>
      <c r="F64" s="264">
        <v>61779</v>
      </c>
      <c r="G64" s="264">
        <v>217</v>
      </c>
      <c r="H64" s="264">
        <v>0</v>
      </c>
      <c r="I64" s="264">
        <v>0</v>
      </c>
      <c r="J64" s="264">
        <v>0</v>
      </c>
      <c r="K64" s="264">
        <v>0</v>
      </c>
      <c r="L64" s="264">
        <v>0</v>
      </c>
      <c r="M64" s="264">
        <v>0</v>
      </c>
      <c r="N64" s="264">
        <v>0</v>
      </c>
      <c r="O64" s="264">
        <v>0</v>
      </c>
      <c r="P64" s="264">
        <v>62108</v>
      </c>
      <c r="Q64" s="264">
        <v>116282</v>
      </c>
      <c r="R64" s="264">
        <v>591</v>
      </c>
      <c r="S64" s="264">
        <v>0</v>
      </c>
      <c r="T64" s="264">
        <v>1980290</v>
      </c>
      <c r="U64" s="264">
        <v>0</v>
      </c>
      <c r="V64" s="264">
        <v>780244</v>
      </c>
      <c r="W64" s="264">
        <v>0</v>
      </c>
      <c r="X64" s="264">
        <v>0</v>
      </c>
      <c r="Y64" s="264">
        <v>474383</v>
      </c>
      <c r="Z64" s="264">
        <v>1919</v>
      </c>
      <c r="AA64" s="264">
        <v>0</v>
      </c>
      <c r="AB64" s="264">
        <v>0</v>
      </c>
      <c r="AC64" s="264">
        <v>91</v>
      </c>
      <c r="AD64" s="264">
        <v>43</v>
      </c>
      <c r="AE64" s="264">
        <v>5</v>
      </c>
      <c r="AF64" s="264">
        <v>1079884</v>
      </c>
      <c r="AG64" s="264">
        <v>376</v>
      </c>
      <c r="AH64" s="264">
        <v>0</v>
      </c>
      <c r="AI64" s="264">
        <v>97098</v>
      </c>
      <c r="AJ64" s="264">
        <v>1022078</v>
      </c>
      <c r="AK64" s="264">
        <v>69567</v>
      </c>
      <c r="AL64" s="264">
        <v>0</v>
      </c>
      <c r="AM64" s="264">
        <v>0</v>
      </c>
      <c r="AN64" s="264">
        <v>913659</v>
      </c>
      <c r="AO64" s="264">
        <v>1028995</v>
      </c>
      <c r="AP64" s="264">
        <v>284745</v>
      </c>
      <c r="AQ64" s="264">
        <v>0</v>
      </c>
      <c r="AR64" s="264">
        <v>66048</v>
      </c>
      <c r="AS64" s="264">
        <v>0</v>
      </c>
      <c r="AT64" s="264">
        <v>1654</v>
      </c>
      <c r="AU64" s="264">
        <v>0</v>
      </c>
      <c r="AV64" s="264">
        <v>0</v>
      </c>
      <c r="AW64" s="264">
        <v>0</v>
      </c>
      <c r="AX64" s="264">
        <v>46873</v>
      </c>
      <c r="AY64" s="264">
        <v>0</v>
      </c>
      <c r="AZ64" s="264">
        <v>0</v>
      </c>
      <c r="BA64" s="264">
        <v>0</v>
      </c>
      <c r="BB64" s="264">
        <v>0</v>
      </c>
      <c r="BC64" s="264">
        <v>0</v>
      </c>
      <c r="BD64" s="264">
        <v>0</v>
      </c>
      <c r="BE64" s="264">
        <v>0</v>
      </c>
      <c r="BF64" s="264">
        <v>223451</v>
      </c>
      <c r="BG64" s="264">
        <v>0</v>
      </c>
      <c r="BH64" s="264">
        <v>0</v>
      </c>
      <c r="BI64" s="264">
        <v>342</v>
      </c>
      <c r="BJ64" s="264">
        <v>0</v>
      </c>
      <c r="BK64" s="264">
        <v>0</v>
      </c>
      <c r="BL64" s="264">
        <v>0</v>
      </c>
      <c r="BM64" s="264">
        <v>16430</v>
      </c>
      <c r="BN64" s="264">
        <v>220371</v>
      </c>
      <c r="BO64" s="264">
        <v>308470</v>
      </c>
      <c r="BP64" s="264">
        <v>0</v>
      </c>
      <c r="BQ64" s="264">
        <v>0</v>
      </c>
      <c r="BR64" s="264">
        <v>0</v>
      </c>
      <c r="BS64" s="264">
        <v>0</v>
      </c>
      <c r="BT64" s="264">
        <v>0</v>
      </c>
      <c r="BU64" s="264">
        <v>0</v>
      </c>
      <c r="BV64" s="264">
        <v>0</v>
      </c>
      <c r="BW64" s="264">
        <v>0</v>
      </c>
      <c r="BX64" s="264">
        <v>0</v>
      </c>
      <c r="BY64" s="264">
        <v>0</v>
      </c>
      <c r="BZ64" s="264">
        <v>0</v>
      </c>
      <c r="CA64" s="264">
        <v>0</v>
      </c>
      <c r="CB64" s="264">
        <v>0</v>
      </c>
      <c r="CC64" s="264">
        <v>0</v>
      </c>
      <c r="CD64" s="264">
        <v>0</v>
      </c>
      <c r="CE64" s="264">
        <v>0</v>
      </c>
      <c r="CF64" s="264">
        <v>0</v>
      </c>
      <c r="CG64" s="264">
        <v>0</v>
      </c>
      <c r="CH64" s="264">
        <v>0</v>
      </c>
      <c r="CI64" s="264">
        <v>0</v>
      </c>
      <c r="CJ64" s="264">
        <v>0</v>
      </c>
      <c r="CK64" s="264">
        <v>0</v>
      </c>
      <c r="CL64" s="264">
        <v>0</v>
      </c>
      <c r="CM64" s="264">
        <v>0</v>
      </c>
      <c r="CN64" s="264">
        <v>0</v>
      </c>
      <c r="CO64" s="264">
        <v>0</v>
      </c>
      <c r="CP64" s="264">
        <v>0</v>
      </c>
      <c r="CQ64" s="264">
        <v>0</v>
      </c>
      <c r="CR64" s="264">
        <v>0</v>
      </c>
      <c r="CS64" s="264">
        <v>0</v>
      </c>
      <c r="CT64" s="264">
        <v>0</v>
      </c>
      <c r="CU64" s="264">
        <v>0</v>
      </c>
      <c r="CV64" s="264">
        <v>45918</v>
      </c>
      <c r="CW64" s="264">
        <v>0</v>
      </c>
      <c r="CX64" s="264">
        <v>0</v>
      </c>
      <c r="CY64" s="264">
        <v>0</v>
      </c>
      <c r="CZ64" s="264">
        <v>0</v>
      </c>
      <c r="DA64" s="264">
        <v>0</v>
      </c>
      <c r="DB64" s="265">
        <v>9209782</v>
      </c>
      <c r="DC64" s="263">
        <v>0</v>
      </c>
      <c r="DD64" s="264">
        <v>989254</v>
      </c>
      <c r="DE64" s="264">
        <v>0</v>
      </c>
      <c r="DF64" s="264">
        <v>0</v>
      </c>
      <c r="DG64" s="264">
        <v>0</v>
      </c>
      <c r="DH64" s="264">
        <v>0</v>
      </c>
      <c r="DI64" s="264">
        <v>0</v>
      </c>
      <c r="DJ64" s="265">
        <v>989254</v>
      </c>
      <c r="DK64" s="265">
        <v>10199036</v>
      </c>
      <c r="DL64" s="265">
        <v>0</v>
      </c>
      <c r="DM64" s="265">
        <v>989254</v>
      </c>
      <c r="DN64" s="265">
        <v>10199036</v>
      </c>
      <c r="DO64" s="265">
        <v>0</v>
      </c>
      <c r="DP64" s="264">
        <v>989254</v>
      </c>
      <c r="DQ64" s="265">
        <v>10199036</v>
      </c>
      <c r="DS64" s="389">
        <v>0</v>
      </c>
      <c r="DT64" s="389">
        <v>1</v>
      </c>
      <c r="DU64" s="389">
        <v>3.8899089448723458E-4</v>
      </c>
      <c r="DV64" s="389">
        <v>0</v>
      </c>
      <c r="DZ64" s="601"/>
      <c r="EA64" s="601"/>
    </row>
    <row r="65" spans="1:131" ht="15" customHeight="1">
      <c r="A65" s="266" t="s">
        <v>390</v>
      </c>
      <c r="B65" s="267" t="s">
        <v>646</v>
      </c>
      <c r="C65" s="263">
        <v>0</v>
      </c>
      <c r="D65" s="264">
        <v>0</v>
      </c>
      <c r="E65" s="264">
        <v>0</v>
      </c>
      <c r="F65" s="264">
        <v>0</v>
      </c>
      <c r="G65" s="264">
        <v>0</v>
      </c>
      <c r="H65" s="264">
        <v>0</v>
      </c>
      <c r="I65" s="264">
        <v>0</v>
      </c>
      <c r="J65" s="264">
        <v>0</v>
      </c>
      <c r="K65" s="264">
        <v>0</v>
      </c>
      <c r="L65" s="264">
        <v>0</v>
      </c>
      <c r="M65" s="264">
        <v>0</v>
      </c>
      <c r="N65" s="264">
        <v>0</v>
      </c>
      <c r="O65" s="264">
        <v>0</v>
      </c>
      <c r="P65" s="264">
        <v>0</v>
      </c>
      <c r="Q65" s="264">
        <v>0</v>
      </c>
      <c r="R65" s="264">
        <v>0</v>
      </c>
      <c r="S65" s="264">
        <v>0</v>
      </c>
      <c r="T65" s="264">
        <v>0</v>
      </c>
      <c r="U65" s="264">
        <v>0</v>
      </c>
      <c r="V65" s="264">
        <v>0</v>
      </c>
      <c r="W65" s="264">
        <v>0</v>
      </c>
      <c r="X65" s="264">
        <v>0</v>
      </c>
      <c r="Y65" s="264">
        <v>0</v>
      </c>
      <c r="Z65" s="264">
        <v>0</v>
      </c>
      <c r="AA65" s="264">
        <v>0</v>
      </c>
      <c r="AB65" s="264">
        <v>0</v>
      </c>
      <c r="AC65" s="264">
        <v>0</v>
      </c>
      <c r="AD65" s="264">
        <v>0</v>
      </c>
      <c r="AE65" s="264">
        <v>0</v>
      </c>
      <c r="AF65" s="264">
        <v>0</v>
      </c>
      <c r="AG65" s="264">
        <v>0</v>
      </c>
      <c r="AH65" s="264">
        <v>0</v>
      </c>
      <c r="AI65" s="264">
        <v>0</v>
      </c>
      <c r="AJ65" s="264">
        <v>0</v>
      </c>
      <c r="AK65" s="264">
        <v>0</v>
      </c>
      <c r="AL65" s="264">
        <v>0</v>
      </c>
      <c r="AM65" s="264">
        <v>0</v>
      </c>
      <c r="AN65" s="264">
        <v>0</v>
      </c>
      <c r="AO65" s="264">
        <v>0</v>
      </c>
      <c r="AP65" s="264">
        <v>0</v>
      </c>
      <c r="AQ65" s="264">
        <v>0</v>
      </c>
      <c r="AR65" s="264">
        <v>0</v>
      </c>
      <c r="AS65" s="264">
        <v>0</v>
      </c>
      <c r="AT65" s="264">
        <v>0</v>
      </c>
      <c r="AU65" s="264">
        <v>0</v>
      </c>
      <c r="AV65" s="264">
        <v>0</v>
      </c>
      <c r="AW65" s="264">
        <v>0</v>
      </c>
      <c r="AX65" s="264">
        <v>0</v>
      </c>
      <c r="AY65" s="264">
        <v>0</v>
      </c>
      <c r="AZ65" s="264">
        <v>0</v>
      </c>
      <c r="BA65" s="264">
        <v>0</v>
      </c>
      <c r="BB65" s="264">
        <v>0</v>
      </c>
      <c r="BC65" s="264">
        <v>0</v>
      </c>
      <c r="BD65" s="264">
        <v>0</v>
      </c>
      <c r="BE65" s="264">
        <v>0</v>
      </c>
      <c r="BF65" s="264">
        <v>0</v>
      </c>
      <c r="BG65" s="264">
        <v>0</v>
      </c>
      <c r="BH65" s="264">
        <v>0</v>
      </c>
      <c r="BI65" s="264">
        <v>0</v>
      </c>
      <c r="BJ65" s="264">
        <v>0</v>
      </c>
      <c r="BK65" s="264">
        <v>0</v>
      </c>
      <c r="BL65" s="264">
        <v>0</v>
      </c>
      <c r="BM65" s="264">
        <v>0</v>
      </c>
      <c r="BN65" s="264">
        <v>0</v>
      </c>
      <c r="BO65" s="264">
        <v>0</v>
      </c>
      <c r="BP65" s="264">
        <v>0</v>
      </c>
      <c r="BQ65" s="264">
        <v>0</v>
      </c>
      <c r="BR65" s="264">
        <v>0</v>
      </c>
      <c r="BS65" s="264">
        <v>0</v>
      </c>
      <c r="BT65" s="264">
        <v>0</v>
      </c>
      <c r="BU65" s="264">
        <v>0</v>
      </c>
      <c r="BV65" s="264">
        <v>0</v>
      </c>
      <c r="BW65" s="264">
        <v>0</v>
      </c>
      <c r="BX65" s="264">
        <v>0</v>
      </c>
      <c r="BY65" s="264">
        <v>0</v>
      </c>
      <c r="BZ65" s="264">
        <v>0</v>
      </c>
      <c r="CA65" s="264">
        <v>0</v>
      </c>
      <c r="CB65" s="264">
        <v>0</v>
      </c>
      <c r="CC65" s="264">
        <v>0</v>
      </c>
      <c r="CD65" s="264">
        <v>0</v>
      </c>
      <c r="CE65" s="264">
        <v>0</v>
      </c>
      <c r="CF65" s="264">
        <v>0</v>
      </c>
      <c r="CG65" s="264">
        <v>0</v>
      </c>
      <c r="CH65" s="264">
        <v>0</v>
      </c>
      <c r="CI65" s="264">
        <v>0</v>
      </c>
      <c r="CJ65" s="264">
        <v>0</v>
      </c>
      <c r="CK65" s="264">
        <v>0</v>
      </c>
      <c r="CL65" s="264">
        <v>0</v>
      </c>
      <c r="CM65" s="264">
        <v>0</v>
      </c>
      <c r="CN65" s="264">
        <v>0</v>
      </c>
      <c r="CO65" s="264">
        <v>0</v>
      </c>
      <c r="CP65" s="264">
        <v>0</v>
      </c>
      <c r="CQ65" s="264">
        <v>0</v>
      </c>
      <c r="CR65" s="264">
        <v>0</v>
      </c>
      <c r="CS65" s="264">
        <v>0</v>
      </c>
      <c r="CT65" s="264">
        <v>0</v>
      </c>
      <c r="CU65" s="264">
        <v>0</v>
      </c>
      <c r="CV65" s="264">
        <v>0</v>
      </c>
      <c r="CW65" s="264">
        <v>0</v>
      </c>
      <c r="CX65" s="264">
        <v>0</v>
      </c>
      <c r="CY65" s="264">
        <v>0</v>
      </c>
      <c r="CZ65" s="264">
        <v>0</v>
      </c>
      <c r="DA65" s="264">
        <v>0</v>
      </c>
      <c r="DB65" s="265">
        <v>0</v>
      </c>
      <c r="DC65" s="263">
        <v>0</v>
      </c>
      <c r="DD65" s="264">
        <v>0</v>
      </c>
      <c r="DE65" s="264">
        <v>0</v>
      </c>
      <c r="DF65" s="264">
        <v>25030269</v>
      </c>
      <c r="DG65" s="264">
        <v>297913731</v>
      </c>
      <c r="DH65" s="264">
        <v>0</v>
      </c>
      <c r="DI65" s="264">
        <v>0</v>
      </c>
      <c r="DJ65" s="265">
        <v>322944000</v>
      </c>
      <c r="DK65" s="265">
        <v>322944000</v>
      </c>
      <c r="DL65" s="265">
        <v>0</v>
      </c>
      <c r="DM65" s="265">
        <v>322944000</v>
      </c>
      <c r="DN65" s="265">
        <v>322944000</v>
      </c>
      <c r="DO65" s="265">
        <v>0</v>
      </c>
      <c r="DP65" s="264">
        <v>322944000</v>
      </c>
      <c r="DQ65" s="265">
        <v>322944000</v>
      </c>
      <c r="DS65" s="389">
        <v>0</v>
      </c>
      <c r="DT65" s="389">
        <v>1</v>
      </c>
      <c r="DU65" s="389">
        <v>0</v>
      </c>
      <c r="DV65" s="389">
        <v>0</v>
      </c>
      <c r="DZ65" s="601"/>
      <c r="EA65" s="601"/>
    </row>
    <row r="66" spans="1:131" ht="15" customHeight="1">
      <c r="A66" s="266" t="s">
        <v>391</v>
      </c>
      <c r="B66" s="267" t="s">
        <v>541</v>
      </c>
      <c r="C66" s="263">
        <v>826542</v>
      </c>
      <c r="D66" s="264">
        <v>573270</v>
      </c>
      <c r="E66" s="264">
        <v>111341</v>
      </c>
      <c r="F66" s="264">
        <v>257581</v>
      </c>
      <c r="G66" s="264">
        <v>49387</v>
      </c>
      <c r="H66" s="264">
        <v>0</v>
      </c>
      <c r="I66" s="264">
        <v>0</v>
      </c>
      <c r="J66" s="264">
        <v>207772</v>
      </c>
      <c r="K66" s="264">
        <v>182264</v>
      </c>
      <c r="L66" s="264">
        <v>33615</v>
      </c>
      <c r="M66" s="264">
        <v>32648</v>
      </c>
      <c r="N66" s="264">
        <v>46616</v>
      </c>
      <c r="O66" s="264">
        <v>102007</v>
      </c>
      <c r="P66" s="264">
        <v>23604</v>
      </c>
      <c r="Q66" s="264">
        <v>1491</v>
      </c>
      <c r="R66" s="264">
        <v>7373</v>
      </c>
      <c r="S66" s="264">
        <v>29921</v>
      </c>
      <c r="T66" s="264">
        <v>170829</v>
      </c>
      <c r="U66" s="264">
        <v>26209</v>
      </c>
      <c r="V66" s="264">
        <v>547847</v>
      </c>
      <c r="W66" s="264">
        <v>330540</v>
      </c>
      <c r="X66" s="264">
        <v>131955</v>
      </c>
      <c r="Y66" s="264">
        <v>52635</v>
      </c>
      <c r="Z66" s="264">
        <v>9021</v>
      </c>
      <c r="AA66" s="264">
        <v>1159</v>
      </c>
      <c r="AB66" s="264">
        <v>3662</v>
      </c>
      <c r="AC66" s="264">
        <v>119748</v>
      </c>
      <c r="AD66" s="264">
        <v>30597</v>
      </c>
      <c r="AE66" s="264">
        <v>98272</v>
      </c>
      <c r="AF66" s="264">
        <v>281114</v>
      </c>
      <c r="AG66" s="264">
        <v>38838</v>
      </c>
      <c r="AH66" s="264">
        <v>15511</v>
      </c>
      <c r="AI66" s="264">
        <v>78401</v>
      </c>
      <c r="AJ66" s="264">
        <v>1011584</v>
      </c>
      <c r="AK66" s="264">
        <v>132618</v>
      </c>
      <c r="AL66" s="264">
        <v>0</v>
      </c>
      <c r="AM66" s="264">
        <v>0</v>
      </c>
      <c r="AN66" s="264">
        <v>322109</v>
      </c>
      <c r="AO66" s="264">
        <v>287789</v>
      </c>
      <c r="AP66" s="264">
        <v>25711</v>
      </c>
      <c r="AQ66" s="264">
        <v>0</v>
      </c>
      <c r="AR66" s="264">
        <v>65631</v>
      </c>
      <c r="AS66" s="264">
        <v>257679</v>
      </c>
      <c r="AT66" s="264">
        <v>483782</v>
      </c>
      <c r="AU66" s="264">
        <v>372939</v>
      </c>
      <c r="AV66" s="264">
        <v>656399</v>
      </c>
      <c r="AW66" s="264">
        <v>202834</v>
      </c>
      <c r="AX66" s="264">
        <v>228334</v>
      </c>
      <c r="AY66" s="264">
        <v>1709340</v>
      </c>
      <c r="AZ66" s="264">
        <v>184258</v>
      </c>
      <c r="BA66" s="264">
        <v>8621</v>
      </c>
      <c r="BB66" s="264">
        <v>39682</v>
      </c>
      <c r="BC66" s="264">
        <v>56440</v>
      </c>
      <c r="BD66" s="264">
        <v>179914</v>
      </c>
      <c r="BE66" s="264">
        <v>19811</v>
      </c>
      <c r="BF66" s="264">
        <v>570198</v>
      </c>
      <c r="BG66" s="264">
        <v>47848</v>
      </c>
      <c r="BH66" s="264">
        <v>7726</v>
      </c>
      <c r="BI66" s="264">
        <v>142521</v>
      </c>
      <c r="BJ66" s="264">
        <v>10639</v>
      </c>
      <c r="BK66" s="264">
        <v>500247</v>
      </c>
      <c r="BL66" s="264">
        <v>286029</v>
      </c>
      <c r="BM66" s="264">
        <v>971744</v>
      </c>
      <c r="BN66" s="264">
        <v>1509077</v>
      </c>
      <c r="BO66" s="264">
        <v>537991</v>
      </c>
      <c r="BP66" s="264">
        <v>2325319</v>
      </c>
      <c r="BQ66" s="264">
        <v>661965</v>
      </c>
      <c r="BR66" s="264">
        <v>1739453</v>
      </c>
      <c r="BS66" s="264">
        <v>3582769</v>
      </c>
      <c r="BT66" s="264">
        <v>1942788</v>
      </c>
      <c r="BU66" s="264">
        <v>1258916</v>
      </c>
      <c r="BV66" s="264">
        <v>4391423</v>
      </c>
      <c r="BW66" s="264">
        <v>24681780</v>
      </c>
      <c r="BX66" s="264">
        <v>606265</v>
      </c>
      <c r="BY66" s="264">
        <v>434998</v>
      </c>
      <c r="BZ66" s="264">
        <v>1710803</v>
      </c>
      <c r="CA66" s="264">
        <v>57030</v>
      </c>
      <c r="CB66" s="264">
        <v>755</v>
      </c>
      <c r="CC66" s="264">
        <v>63857</v>
      </c>
      <c r="CD66" s="264">
        <v>238012</v>
      </c>
      <c r="CE66" s="264">
        <v>2912024</v>
      </c>
      <c r="CF66" s="264">
        <v>60606</v>
      </c>
      <c r="CG66" s="264">
        <v>1301977</v>
      </c>
      <c r="CH66" s="264">
        <v>242346</v>
      </c>
      <c r="CI66" s="264">
        <v>436110</v>
      </c>
      <c r="CJ66" s="264">
        <v>17837940</v>
      </c>
      <c r="CK66" s="264">
        <v>3955469</v>
      </c>
      <c r="CL66" s="264">
        <v>966845</v>
      </c>
      <c r="CM66" s="264">
        <v>2282183</v>
      </c>
      <c r="CN66" s="264">
        <v>667466</v>
      </c>
      <c r="CO66" s="264">
        <v>548981</v>
      </c>
      <c r="CP66" s="264">
        <v>223001</v>
      </c>
      <c r="CQ66" s="264">
        <v>389891</v>
      </c>
      <c r="CR66" s="264">
        <v>3325</v>
      </c>
      <c r="CS66" s="264">
        <v>199677</v>
      </c>
      <c r="CT66" s="264">
        <v>947059</v>
      </c>
      <c r="CU66" s="264">
        <v>303084</v>
      </c>
      <c r="CV66" s="264">
        <v>483212</v>
      </c>
      <c r="CW66" s="264">
        <v>286381</v>
      </c>
      <c r="CX66" s="264">
        <v>666550</v>
      </c>
      <c r="CY66" s="264">
        <v>427111</v>
      </c>
      <c r="CZ66" s="264">
        <v>0</v>
      </c>
      <c r="DA66" s="264">
        <v>0</v>
      </c>
      <c r="DB66" s="265">
        <v>94088636</v>
      </c>
      <c r="DC66" s="263">
        <v>0</v>
      </c>
      <c r="DD66" s="264">
        <v>0</v>
      </c>
      <c r="DE66" s="264">
        <v>0</v>
      </c>
      <c r="DF66" s="264">
        <v>0</v>
      </c>
      <c r="DG66" s="264">
        <v>0</v>
      </c>
      <c r="DH66" s="264">
        <v>0</v>
      </c>
      <c r="DI66" s="264">
        <v>0</v>
      </c>
      <c r="DJ66" s="265">
        <v>0</v>
      </c>
      <c r="DK66" s="265">
        <v>94088636</v>
      </c>
      <c r="DL66" s="265">
        <v>0</v>
      </c>
      <c r="DM66" s="265">
        <v>0</v>
      </c>
      <c r="DN66" s="265">
        <v>94088636</v>
      </c>
      <c r="DO66" s="265">
        <v>0</v>
      </c>
      <c r="DP66" s="264">
        <v>0</v>
      </c>
      <c r="DQ66" s="265">
        <v>94088636</v>
      </c>
      <c r="DS66" s="389">
        <v>0</v>
      </c>
      <c r="DT66" s="389">
        <v>1</v>
      </c>
      <c r="DU66" s="389">
        <v>0</v>
      </c>
      <c r="DV66" s="389">
        <v>0</v>
      </c>
    </row>
    <row r="67" spans="1:131" ht="15" customHeight="1">
      <c r="A67" s="266" t="s">
        <v>392</v>
      </c>
      <c r="B67" s="267" t="s">
        <v>542</v>
      </c>
      <c r="C67" s="263">
        <v>0</v>
      </c>
      <c r="D67" s="264">
        <v>0</v>
      </c>
      <c r="E67" s="264">
        <v>0</v>
      </c>
      <c r="F67" s="264">
        <v>0</v>
      </c>
      <c r="G67" s="264">
        <v>0</v>
      </c>
      <c r="H67" s="264">
        <v>0</v>
      </c>
      <c r="I67" s="264">
        <v>0</v>
      </c>
      <c r="J67" s="264">
        <v>0</v>
      </c>
      <c r="K67" s="264">
        <v>0</v>
      </c>
      <c r="L67" s="264">
        <v>0</v>
      </c>
      <c r="M67" s="264">
        <v>0</v>
      </c>
      <c r="N67" s="264">
        <v>0</v>
      </c>
      <c r="O67" s="264">
        <v>0</v>
      </c>
      <c r="P67" s="264">
        <v>0</v>
      </c>
      <c r="Q67" s="264">
        <v>0</v>
      </c>
      <c r="R67" s="264">
        <v>0</v>
      </c>
      <c r="S67" s="264">
        <v>0</v>
      </c>
      <c r="T67" s="264">
        <v>0</v>
      </c>
      <c r="U67" s="264">
        <v>0</v>
      </c>
      <c r="V67" s="264">
        <v>0</v>
      </c>
      <c r="W67" s="264">
        <v>0</v>
      </c>
      <c r="X67" s="264">
        <v>0</v>
      </c>
      <c r="Y67" s="264">
        <v>0</v>
      </c>
      <c r="Z67" s="264">
        <v>0</v>
      </c>
      <c r="AA67" s="264">
        <v>0</v>
      </c>
      <c r="AB67" s="264">
        <v>0</v>
      </c>
      <c r="AC67" s="264">
        <v>0</v>
      </c>
      <c r="AD67" s="264">
        <v>0</v>
      </c>
      <c r="AE67" s="264">
        <v>0</v>
      </c>
      <c r="AF67" s="264">
        <v>0</v>
      </c>
      <c r="AG67" s="264">
        <v>0</v>
      </c>
      <c r="AH67" s="264">
        <v>0</v>
      </c>
      <c r="AI67" s="264">
        <v>0</v>
      </c>
      <c r="AJ67" s="264">
        <v>0</v>
      </c>
      <c r="AK67" s="264">
        <v>0</v>
      </c>
      <c r="AL67" s="264">
        <v>0</v>
      </c>
      <c r="AM67" s="264">
        <v>0</v>
      </c>
      <c r="AN67" s="264">
        <v>0</v>
      </c>
      <c r="AO67" s="264">
        <v>0</v>
      </c>
      <c r="AP67" s="264">
        <v>0</v>
      </c>
      <c r="AQ67" s="264">
        <v>0</v>
      </c>
      <c r="AR67" s="264">
        <v>0</v>
      </c>
      <c r="AS67" s="264">
        <v>0</v>
      </c>
      <c r="AT67" s="264">
        <v>0</v>
      </c>
      <c r="AU67" s="264">
        <v>0</v>
      </c>
      <c r="AV67" s="264">
        <v>0</v>
      </c>
      <c r="AW67" s="264">
        <v>0</v>
      </c>
      <c r="AX67" s="264">
        <v>0</v>
      </c>
      <c r="AY67" s="264">
        <v>0</v>
      </c>
      <c r="AZ67" s="264">
        <v>0</v>
      </c>
      <c r="BA67" s="264">
        <v>0</v>
      </c>
      <c r="BB67" s="264">
        <v>0</v>
      </c>
      <c r="BC67" s="264">
        <v>0</v>
      </c>
      <c r="BD67" s="264">
        <v>0</v>
      </c>
      <c r="BE67" s="264">
        <v>0</v>
      </c>
      <c r="BF67" s="264">
        <v>0</v>
      </c>
      <c r="BG67" s="264">
        <v>0</v>
      </c>
      <c r="BH67" s="264">
        <v>0</v>
      </c>
      <c r="BI67" s="264">
        <v>0</v>
      </c>
      <c r="BJ67" s="264">
        <v>0</v>
      </c>
      <c r="BK67" s="264">
        <v>0</v>
      </c>
      <c r="BL67" s="264">
        <v>0</v>
      </c>
      <c r="BM67" s="264">
        <v>0</v>
      </c>
      <c r="BN67" s="264">
        <v>0</v>
      </c>
      <c r="BO67" s="264">
        <v>0</v>
      </c>
      <c r="BP67" s="264">
        <v>0</v>
      </c>
      <c r="BQ67" s="264">
        <v>0</v>
      </c>
      <c r="BR67" s="264">
        <v>0</v>
      </c>
      <c r="BS67" s="264">
        <v>0</v>
      </c>
      <c r="BT67" s="264">
        <v>0</v>
      </c>
      <c r="BU67" s="264">
        <v>0</v>
      </c>
      <c r="BV67" s="264">
        <v>0</v>
      </c>
      <c r="BW67" s="264">
        <v>0</v>
      </c>
      <c r="BX67" s="264">
        <v>0</v>
      </c>
      <c r="BY67" s="264">
        <v>0</v>
      </c>
      <c r="BZ67" s="264">
        <v>0</v>
      </c>
      <c r="CA67" s="264">
        <v>0</v>
      </c>
      <c r="CB67" s="264">
        <v>0</v>
      </c>
      <c r="CC67" s="264">
        <v>0</v>
      </c>
      <c r="CD67" s="264">
        <v>0</v>
      </c>
      <c r="CE67" s="264">
        <v>0</v>
      </c>
      <c r="CF67" s="264">
        <v>0</v>
      </c>
      <c r="CG67" s="264">
        <v>0</v>
      </c>
      <c r="CH67" s="264">
        <v>0</v>
      </c>
      <c r="CI67" s="264">
        <v>0</v>
      </c>
      <c r="CJ67" s="264">
        <v>0</v>
      </c>
      <c r="CK67" s="264">
        <v>0</v>
      </c>
      <c r="CL67" s="264">
        <v>0</v>
      </c>
      <c r="CM67" s="264">
        <v>0</v>
      </c>
      <c r="CN67" s="264">
        <v>0</v>
      </c>
      <c r="CO67" s="264">
        <v>0</v>
      </c>
      <c r="CP67" s="264">
        <v>0</v>
      </c>
      <c r="CQ67" s="264">
        <v>0</v>
      </c>
      <c r="CR67" s="264">
        <v>0</v>
      </c>
      <c r="CS67" s="264">
        <v>0</v>
      </c>
      <c r="CT67" s="264">
        <v>0</v>
      </c>
      <c r="CU67" s="264">
        <v>0</v>
      </c>
      <c r="CV67" s="264">
        <v>0</v>
      </c>
      <c r="CW67" s="264">
        <v>0</v>
      </c>
      <c r="CX67" s="264">
        <v>0</v>
      </c>
      <c r="CY67" s="264">
        <v>0</v>
      </c>
      <c r="CZ67" s="264">
        <v>0</v>
      </c>
      <c r="DA67" s="264">
        <v>0</v>
      </c>
      <c r="DB67" s="265">
        <v>0</v>
      </c>
      <c r="DC67" s="263">
        <v>0</v>
      </c>
      <c r="DD67" s="264">
        <v>0</v>
      </c>
      <c r="DE67" s="264">
        <v>0</v>
      </c>
      <c r="DF67" s="264">
        <v>590934069</v>
      </c>
      <c r="DG67" s="264">
        <v>165323733</v>
      </c>
      <c r="DH67" s="264">
        <v>0</v>
      </c>
      <c r="DI67" s="264">
        <v>0</v>
      </c>
      <c r="DJ67" s="265">
        <v>756257802</v>
      </c>
      <c r="DK67" s="265">
        <v>756257802</v>
      </c>
      <c r="DL67" s="265">
        <v>0</v>
      </c>
      <c r="DM67" s="265">
        <v>756257802</v>
      </c>
      <c r="DN67" s="265">
        <v>756257802</v>
      </c>
      <c r="DO67" s="265">
        <v>0</v>
      </c>
      <c r="DP67" s="264">
        <v>756257802</v>
      </c>
      <c r="DQ67" s="265">
        <v>756257802</v>
      </c>
      <c r="DS67" s="389">
        <v>0</v>
      </c>
      <c r="DT67" s="389">
        <v>1</v>
      </c>
      <c r="DU67" s="389">
        <v>0</v>
      </c>
      <c r="DV67" s="389">
        <v>0</v>
      </c>
    </row>
    <row r="68" spans="1:131" ht="15" customHeight="1">
      <c r="A68" s="266" t="s">
        <v>393</v>
      </c>
      <c r="B68" s="267" t="s">
        <v>647</v>
      </c>
      <c r="C68" s="263">
        <v>682284</v>
      </c>
      <c r="D68" s="264">
        <v>1537735</v>
      </c>
      <c r="E68" s="264">
        <v>743180</v>
      </c>
      <c r="F68" s="264">
        <v>294542</v>
      </c>
      <c r="G68" s="264">
        <v>110044</v>
      </c>
      <c r="H68" s="264">
        <v>0</v>
      </c>
      <c r="I68" s="264">
        <v>0</v>
      </c>
      <c r="J68" s="264">
        <v>360270</v>
      </c>
      <c r="K68" s="264">
        <v>607078</v>
      </c>
      <c r="L68" s="264">
        <v>510327</v>
      </c>
      <c r="M68" s="264">
        <v>179744</v>
      </c>
      <c r="N68" s="264">
        <v>409240</v>
      </c>
      <c r="O68" s="264">
        <v>1280461</v>
      </c>
      <c r="P68" s="264">
        <v>117567</v>
      </c>
      <c r="Q68" s="264">
        <v>33782</v>
      </c>
      <c r="R68" s="264">
        <v>20715</v>
      </c>
      <c r="S68" s="264">
        <v>102661</v>
      </c>
      <c r="T68" s="264">
        <v>1143537</v>
      </c>
      <c r="U68" s="264">
        <v>53674</v>
      </c>
      <c r="V68" s="264">
        <v>3501875</v>
      </c>
      <c r="W68" s="264">
        <v>561153</v>
      </c>
      <c r="X68" s="264">
        <v>468645</v>
      </c>
      <c r="Y68" s="264">
        <v>341999</v>
      </c>
      <c r="Z68" s="264">
        <v>280697</v>
      </c>
      <c r="AA68" s="264">
        <v>2914</v>
      </c>
      <c r="AB68" s="264">
        <v>3601</v>
      </c>
      <c r="AC68" s="264">
        <v>211123</v>
      </c>
      <c r="AD68" s="264">
        <v>54791</v>
      </c>
      <c r="AE68" s="264">
        <v>185445</v>
      </c>
      <c r="AF68" s="264">
        <v>631143</v>
      </c>
      <c r="AG68" s="264">
        <v>124862</v>
      </c>
      <c r="AH68" s="264">
        <v>53176</v>
      </c>
      <c r="AI68" s="264">
        <v>155925</v>
      </c>
      <c r="AJ68" s="264">
        <v>5438947</v>
      </c>
      <c r="AK68" s="264">
        <v>284368</v>
      </c>
      <c r="AL68" s="264">
        <v>0</v>
      </c>
      <c r="AM68" s="264">
        <v>0</v>
      </c>
      <c r="AN68" s="264">
        <v>997550</v>
      </c>
      <c r="AO68" s="264">
        <v>1986122</v>
      </c>
      <c r="AP68" s="264">
        <v>187747</v>
      </c>
      <c r="AQ68" s="264">
        <v>0</v>
      </c>
      <c r="AR68" s="264">
        <v>226423</v>
      </c>
      <c r="AS68" s="264">
        <v>279403</v>
      </c>
      <c r="AT68" s="264">
        <v>1329653</v>
      </c>
      <c r="AU68" s="264">
        <v>947725</v>
      </c>
      <c r="AV68" s="264">
        <v>1470462</v>
      </c>
      <c r="AW68" s="264">
        <v>689928</v>
      </c>
      <c r="AX68" s="264">
        <v>2095966</v>
      </c>
      <c r="AY68" s="264">
        <v>3673965</v>
      </c>
      <c r="AZ68" s="264">
        <v>275115</v>
      </c>
      <c r="BA68" s="264">
        <v>23873</v>
      </c>
      <c r="BB68" s="264">
        <v>40479</v>
      </c>
      <c r="BC68" s="264">
        <v>78607</v>
      </c>
      <c r="BD68" s="264">
        <v>238348</v>
      </c>
      <c r="BE68" s="264">
        <v>45594</v>
      </c>
      <c r="BF68" s="264">
        <v>4233397</v>
      </c>
      <c r="BG68" s="264">
        <v>208918</v>
      </c>
      <c r="BH68" s="264">
        <v>23092</v>
      </c>
      <c r="BI68" s="264">
        <v>308839</v>
      </c>
      <c r="BJ68" s="264">
        <v>357166</v>
      </c>
      <c r="BK68" s="264">
        <v>1192042</v>
      </c>
      <c r="BL68" s="264">
        <v>196354</v>
      </c>
      <c r="BM68" s="264">
        <v>2727328</v>
      </c>
      <c r="BN68" s="264">
        <v>8131042</v>
      </c>
      <c r="BO68" s="264">
        <v>384149</v>
      </c>
      <c r="BP68" s="264">
        <v>1609514</v>
      </c>
      <c r="BQ68" s="264">
        <v>5077930</v>
      </c>
      <c r="BR68" s="264">
        <v>981474</v>
      </c>
      <c r="BS68" s="264">
        <v>13148763</v>
      </c>
      <c r="BT68" s="264">
        <v>1052085</v>
      </c>
      <c r="BU68" s="264">
        <v>1503398</v>
      </c>
      <c r="BV68" s="264">
        <v>722533</v>
      </c>
      <c r="BW68" s="264">
        <v>0</v>
      </c>
      <c r="BX68" s="264">
        <v>647702</v>
      </c>
      <c r="BY68" s="264">
        <v>792405</v>
      </c>
      <c r="BZ68" s="264">
        <v>103774</v>
      </c>
      <c r="CA68" s="264">
        <v>9822</v>
      </c>
      <c r="CB68" s="264">
        <v>13861</v>
      </c>
      <c r="CC68" s="264">
        <v>21768</v>
      </c>
      <c r="CD68" s="264">
        <v>428949</v>
      </c>
      <c r="CE68" s="264">
        <v>785544</v>
      </c>
      <c r="CF68" s="264">
        <v>128675</v>
      </c>
      <c r="CG68" s="264">
        <v>1363505</v>
      </c>
      <c r="CH68" s="264">
        <v>146631</v>
      </c>
      <c r="CI68" s="264">
        <v>323286</v>
      </c>
      <c r="CJ68" s="264">
        <v>4474500</v>
      </c>
      <c r="CK68" s="264">
        <v>6015429</v>
      </c>
      <c r="CL68" s="264">
        <v>576825</v>
      </c>
      <c r="CM68" s="264">
        <v>2937326</v>
      </c>
      <c r="CN68" s="264">
        <v>1368629</v>
      </c>
      <c r="CO68" s="264">
        <v>964309</v>
      </c>
      <c r="CP68" s="264">
        <v>144646</v>
      </c>
      <c r="CQ68" s="264">
        <v>434809</v>
      </c>
      <c r="CR68" s="264">
        <v>19858</v>
      </c>
      <c r="CS68" s="264">
        <v>374524</v>
      </c>
      <c r="CT68" s="264">
        <v>1593532</v>
      </c>
      <c r="CU68" s="264">
        <v>1816602</v>
      </c>
      <c r="CV68" s="264">
        <v>2138170</v>
      </c>
      <c r="CW68" s="264">
        <v>1082746</v>
      </c>
      <c r="CX68" s="264">
        <v>2108625</v>
      </c>
      <c r="CY68" s="264">
        <v>1345773</v>
      </c>
      <c r="CZ68" s="264">
        <v>0</v>
      </c>
      <c r="DA68" s="264">
        <v>553112</v>
      </c>
      <c r="DB68" s="265">
        <v>109647826</v>
      </c>
      <c r="DC68" s="263">
        <v>38705</v>
      </c>
      <c r="DD68" s="264">
        <v>56056082</v>
      </c>
      <c r="DE68" s="264">
        <v>0</v>
      </c>
      <c r="DF68" s="264">
        <v>0</v>
      </c>
      <c r="DG68" s="264">
        <v>0</v>
      </c>
      <c r="DH68" s="264">
        <v>0</v>
      </c>
      <c r="DI68" s="264">
        <v>0</v>
      </c>
      <c r="DJ68" s="265">
        <v>56094787</v>
      </c>
      <c r="DK68" s="265">
        <v>165742613</v>
      </c>
      <c r="DL68" s="265">
        <v>1585</v>
      </c>
      <c r="DM68" s="265">
        <v>56096372</v>
      </c>
      <c r="DN68" s="265">
        <v>165744198</v>
      </c>
      <c r="DO68" s="265">
        <v>-75444031</v>
      </c>
      <c r="DP68" s="264">
        <v>-19347659</v>
      </c>
      <c r="DQ68" s="265">
        <v>90300167</v>
      </c>
      <c r="DS68" s="389">
        <v>0.45518788999999998</v>
      </c>
      <c r="DT68" s="389">
        <v>0.54481211000000007</v>
      </c>
      <c r="DU68" s="389">
        <v>2.2042170644374214E-2</v>
      </c>
      <c r="DV68" s="389">
        <v>0</v>
      </c>
      <c r="DZ68" s="268"/>
      <c r="EA68" s="268"/>
    </row>
    <row r="69" spans="1:131" ht="15" customHeight="1">
      <c r="A69" s="266" t="s">
        <v>394</v>
      </c>
      <c r="B69" s="267" t="s">
        <v>648</v>
      </c>
      <c r="C69" s="263">
        <v>32</v>
      </c>
      <c r="D69" s="264">
        <v>0</v>
      </c>
      <c r="E69" s="264">
        <v>3804</v>
      </c>
      <c r="F69" s="264">
        <v>0</v>
      </c>
      <c r="G69" s="264">
        <v>138</v>
      </c>
      <c r="H69" s="264">
        <v>0</v>
      </c>
      <c r="I69" s="264">
        <v>0</v>
      </c>
      <c r="J69" s="264">
        <v>517</v>
      </c>
      <c r="K69" s="264">
        <v>41625</v>
      </c>
      <c r="L69" s="264">
        <v>12382</v>
      </c>
      <c r="M69" s="264">
        <v>1377</v>
      </c>
      <c r="N69" s="264">
        <v>73096</v>
      </c>
      <c r="O69" s="264">
        <v>140113</v>
      </c>
      <c r="P69" s="264">
        <v>11825</v>
      </c>
      <c r="Q69" s="264">
        <v>4900</v>
      </c>
      <c r="R69" s="264">
        <v>4310</v>
      </c>
      <c r="S69" s="264">
        <v>6052</v>
      </c>
      <c r="T69" s="264">
        <v>4455</v>
      </c>
      <c r="U69" s="264">
        <v>2109</v>
      </c>
      <c r="V69" s="264">
        <v>56209</v>
      </c>
      <c r="W69" s="264">
        <v>36845</v>
      </c>
      <c r="X69" s="264">
        <v>13077</v>
      </c>
      <c r="Y69" s="264">
        <v>58135</v>
      </c>
      <c r="Z69" s="264">
        <v>2188</v>
      </c>
      <c r="AA69" s="264">
        <v>113</v>
      </c>
      <c r="AB69" s="264">
        <v>63</v>
      </c>
      <c r="AC69" s="264">
        <v>45599</v>
      </c>
      <c r="AD69" s="264">
        <v>4461</v>
      </c>
      <c r="AE69" s="264">
        <v>1182</v>
      </c>
      <c r="AF69" s="264">
        <v>105784</v>
      </c>
      <c r="AG69" s="264">
        <v>10060</v>
      </c>
      <c r="AH69" s="264">
        <v>2760</v>
      </c>
      <c r="AI69" s="264">
        <v>6477</v>
      </c>
      <c r="AJ69" s="264">
        <v>14091</v>
      </c>
      <c r="AK69" s="264">
        <v>16098</v>
      </c>
      <c r="AL69" s="264">
        <v>0</v>
      </c>
      <c r="AM69" s="264">
        <v>0</v>
      </c>
      <c r="AN69" s="264">
        <v>69954</v>
      </c>
      <c r="AO69" s="264">
        <v>134876</v>
      </c>
      <c r="AP69" s="264">
        <v>703</v>
      </c>
      <c r="AQ69" s="264">
        <v>0</v>
      </c>
      <c r="AR69" s="264">
        <v>15877</v>
      </c>
      <c r="AS69" s="264">
        <v>30691</v>
      </c>
      <c r="AT69" s="264">
        <v>112684</v>
      </c>
      <c r="AU69" s="264">
        <v>74357</v>
      </c>
      <c r="AV69" s="264">
        <v>104927</v>
      </c>
      <c r="AW69" s="264">
        <v>67266</v>
      </c>
      <c r="AX69" s="264">
        <v>176505</v>
      </c>
      <c r="AY69" s="264">
        <v>183518</v>
      </c>
      <c r="AZ69" s="264">
        <v>26449</v>
      </c>
      <c r="BA69" s="264">
        <v>257</v>
      </c>
      <c r="BB69" s="264">
        <v>3043</v>
      </c>
      <c r="BC69" s="264">
        <v>11850</v>
      </c>
      <c r="BD69" s="264">
        <v>17022</v>
      </c>
      <c r="BE69" s="264">
        <v>3502</v>
      </c>
      <c r="BF69" s="264">
        <v>691492</v>
      </c>
      <c r="BG69" s="264">
        <v>8824</v>
      </c>
      <c r="BH69" s="264">
        <v>3350</v>
      </c>
      <c r="BI69" s="264">
        <v>42165</v>
      </c>
      <c r="BJ69" s="264">
        <v>13688</v>
      </c>
      <c r="BK69" s="264">
        <v>119352</v>
      </c>
      <c r="BL69" s="264">
        <v>47593</v>
      </c>
      <c r="BM69" s="264">
        <v>220014</v>
      </c>
      <c r="BN69" s="264">
        <v>1374620</v>
      </c>
      <c r="BO69" s="264">
        <v>211248</v>
      </c>
      <c r="BP69" s="264">
        <v>19928</v>
      </c>
      <c r="BQ69" s="264">
        <v>160008</v>
      </c>
      <c r="BR69" s="264">
        <v>126625</v>
      </c>
      <c r="BS69" s="264">
        <v>1620959</v>
      </c>
      <c r="BT69" s="264">
        <v>170829</v>
      </c>
      <c r="BU69" s="264">
        <v>87983</v>
      </c>
      <c r="BV69" s="264">
        <v>17733</v>
      </c>
      <c r="BW69" s="264">
        <v>0</v>
      </c>
      <c r="BX69" s="264">
        <v>7936</v>
      </c>
      <c r="BY69" s="264">
        <v>59156</v>
      </c>
      <c r="BZ69" s="264">
        <v>7807</v>
      </c>
      <c r="CA69" s="264">
        <v>4721</v>
      </c>
      <c r="CB69" s="264">
        <v>1721</v>
      </c>
      <c r="CC69" s="264">
        <v>2502</v>
      </c>
      <c r="CD69" s="264">
        <v>709</v>
      </c>
      <c r="CE69" s="264">
        <v>32473</v>
      </c>
      <c r="CF69" s="264">
        <v>9672</v>
      </c>
      <c r="CG69" s="264">
        <v>92176</v>
      </c>
      <c r="CH69" s="264">
        <v>20044</v>
      </c>
      <c r="CI69" s="264">
        <v>28992</v>
      </c>
      <c r="CJ69" s="264">
        <v>1110576</v>
      </c>
      <c r="CK69" s="264">
        <v>404563</v>
      </c>
      <c r="CL69" s="264">
        <v>85556</v>
      </c>
      <c r="CM69" s="264">
        <v>409327</v>
      </c>
      <c r="CN69" s="264">
        <v>207474</v>
      </c>
      <c r="CO69" s="264">
        <v>210099</v>
      </c>
      <c r="CP69" s="264">
        <v>40202</v>
      </c>
      <c r="CQ69" s="264">
        <v>5005</v>
      </c>
      <c r="CR69" s="264">
        <v>2598</v>
      </c>
      <c r="CS69" s="264">
        <v>131547</v>
      </c>
      <c r="CT69" s="264">
        <v>186730</v>
      </c>
      <c r="CU69" s="264">
        <v>605189</v>
      </c>
      <c r="CV69" s="264">
        <v>914812</v>
      </c>
      <c r="CW69" s="264">
        <v>139510</v>
      </c>
      <c r="CX69" s="264">
        <v>64119</v>
      </c>
      <c r="CY69" s="264">
        <v>118340</v>
      </c>
      <c r="CZ69" s="264">
        <v>0</v>
      </c>
      <c r="DA69" s="264">
        <v>8694</v>
      </c>
      <c r="DB69" s="265">
        <v>11562019</v>
      </c>
      <c r="DC69" s="263">
        <v>11133</v>
      </c>
      <c r="DD69" s="264">
        <v>1996762</v>
      </c>
      <c r="DE69" s="264">
        <v>0</v>
      </c>
      <c r="DF69" s="264">
        <v>0</v>
      </c>
      <c r="DG69" s="264">
        <v>0</v>
      </c>
      <c r="DH69" s="264">
        <v>0</v>
      </c>
      <c r="DI69" s="264">
        <v>0</v>
      </c>
      <c r="DJ69" s="265">
        <v>2007895</v>
      </c>
      <c r="DK69" s="265">
        <v>13569914</v>
      </c>
      <c r="DL69" s="265">
        <v>754</v>
      </c>
      <c r="DM69" s="265">
        <v>2008649</v>
      </c>
      <c r="DN69" s="265">
        <v>13570668</v>
      </c>
      <c r="DO69" s="265">
        <v>0</v>
      </c>
      <c r="DP69" s="264">
        <v>2008649</v>
      </c>
      <c r="DQ69" s="265">
        <v>13570668</v>
      </c>
      <c r="DS69" s="389">
        <v>0</v>
      </c>
      <c r="DT69" s="389">
        <v>1</v>
      </c>
      <c r="DU69" s="389">
        <v>7.8515956110171848E-4</v>
      </c>
      <c r="DV69" s="389">
        <v>0</v>
      </c>
    </row>
    <row r="70" spans="1:131" ht="15" customHeight="1">
      <c r="A70" s="266" t="s">
        <v>395</v>
      </c>
      <c r="B70" s="267" t="s">
        <v>649</v>
      </c>
      <c r="C70" s="263">
        <v>15919</v>
      </c>
      <c r="D70" s="264">
        <v>339253</v>
      </c>
      <c r="E70" s="264">
        <v>51996</v>
      </c>
      <c r="F70" s="264">
        <v>27125</v>
      </c>
      <c r="G70" s="264">
        <v>5374</v>
      </c>
      <c r="H70" s="264">
        <v>0</v>
      </c>
      <c r="I70" s="264">
        <v>0</v>
      </c>
      <c r="J70" s="264">
        <v>69676</v>
      </c>
      <c r="K70" s="264">
        <v>186777</v>
      </c>
      <c r="L70" s="264">
        <v>149536</v>
      </c>
      <c r="M70" s="264">
        <v>24917</v>
      </c>
      <c r="N70" s="264">
        <v>74678</v>
      </c>
      <c r="O70" s="264">
        <v>237301</v>
      </c>
      <c r="P70" s="264">
        <v>38872</v>
      </c>
      <c r="Q70" s="264">
        <v>765</v>
      </c>
      <c r="R70" s="264">
        <v>2438</v>
      </c>
      <c r="S70" s="264">
        <v>5582</v>
      </c>
      <c r="T70" s="264">
        <v>49725</v>
      </c>
      <c r="U70" s="264">
        <v>4155</v>
      </c>
      <c r="V70" s="264">
        <v>260551</v>
      </c>
      <c r="W70" s="264">
        <v>63935</v>
      </c>
      <c r="X70" s="264">
        <v>26324</v>
      </c>
      <c r="Y70" s="264">
        <v>59678</v>
      </c>
      <c r="Z70" s="264">
        <v>3648</v>
      </c>
      <c r="AA70" s="264">
        <v>756</v>
      </c>
      <c r="AB70" s="264">
        <v>934</v>
      </c>
      <c r="AC70" s="264">
        <v>149529</v>
      </c>
      <c r="AD70" s="264">
        <v>8148</v>
      </c>
      <c r="AE70" s="264">
        <v>6721</v>
      </c>
      <c r="AF70" s="264">
        <v>76783</v>
      </c>
      <c r="AG70" s="264">
        <v>8376</v>
      </c>
      <c r="AH70" s="264">
        <v>19487</v>
      </c>
      <c r="AI70" s="264">
        <v>18635</v>
      </c>
      <c r="AJ70" s="264">
        <v>175401</v>
      </c>
      <c r="AK70" s="264">
        <v>9295</v>
      </c>
      <c r="AL70" s="264">
        <v>0</v>
      </c>
      <c r="AM70" s="264">
        <v>0</v>
      </c>
      <c r="AN70" s="264">
        <v>118649</v>
      </c>
      <c r="AO70" s="264">
        <v>18861</v>
      </c>
      <c r="AP70" s="264">
        <v>5943</v>
      </c>
      <c r="AQ70" s="264">
        <v>0</v>
      </c>
      <c r="AR70" s="264">
        <v>15645</v>
      </c>
      <c r="AS70" s="264">
        <v>25446</v>
      </c>
      <c r="AT70" s="264">
        <v>70444</v>
      </c>
      <c r="AU70" s="264">
        <v>94827</v>
      </c>
      <c r="AV70" s="264">
        <v>117729</v>
      </c>
      <c r="AW70" s="264">
        <v>38720</v>
      </c>
      <c r="AX70" s="264">
        <v>111008</v>
      </c>
      <c r="AY70" s="264">
        <v>258285</v>
      </c>
      <c r="AZ70" s="264">
        <v>19897</v>
      </c>
      <c r="BA70" s="264">
        <v>2534</v>
      </c>
      <c r="BB70" s="264">
        <v>3830</v>
      </c>
      <c r="BC70" s="264">
        <v>12333</v>
      </c>
      <c r="BD70" s="264">
        <v>22710</v>
      </c>
      <c r="BE70" s="264">
        <v>3696</v>
      </c>
      <c r="BF70" s="264">
        <v>274526</v>
      </c>
      <c r="BG70" s="264">
        <v>16721</v>
      </c>
      <c r="BH70" s="264">
        <v>1728</v>
      </c>
      <c r="BI70" s="264">
        <v>38286</v>
      </c>
      <c r="BJ70" s="264">
        <v>46946</v>
      </c>
      <c r="BK70" s="264">
        <v>276714</v>
      </c>
      <c r="BL70" s="264">
        <v>127801</v>
      </c>
      <c r="BM70" s="264">
        <v>558298</v>
      </c>
      <c r="BN70" s="264">
        <v>37493</v>
      </c>
      <c r="BO70" s="264">
        <v>88916</v>
      </c>
      <c r="BP70" s="264">
        <v>2703789</v>
      </c>
      <c r="BQ70" s="264">
        <v>1183129</v>
      </c>
      <c r="BR70" s="264">
        <v>345118</v>
      </c>
      <c r="BS70" s="264">
        <v>2098418</v>
      </c>
      <c r="BT70" s="264">
        <v>466148</v>
      </c>
      <c r="BU70" s="264">
        <v>171916</v>
      </c>
      <c r="BV70" s="264">
        <v>43294</v>
      </c>
      <c r="BW70" s="264">
        <v>0</v>
      </c>
      <c r="BX70" s="264">
        <v>97219</v>
      </c>
      <c r="BY70" s="264">
        <v>241686</v>
      </c>
      <c r="BZ70" s="264">
        <v>948307</v>
      </c>
      <c r="CA70" s="264">
        <v>8443</v>
      </c>
      <c r="CB70" s="264">
        <v>1046</v>
      </c>
      <c r="CC70" s="264">
        <v>7022</v>
      </c>
      <c r="CD70" s="264">
        <v>16067</v>
      </c>
      <c r="CE70" s="264">
        <v>421207</v>
      </c>
      <c r="CF70" s="264">
        <v>15717</v>
      </c>
      <c r="CG70" s="264">
        <v>515171</v>
      </c>
      <c r="CH70" s="264">
        <v>12922</v>
      </c>
      <c r="CI70" s="264">
        <v>71286</v>
      </c>
      <c r="CJ70" s="264">
        <v>2432094</v>
      </c>
      <c r="CK70" s="264">
        <v>2797396</v>
      </c>
      <c r="CL70" s="264">
        <v>575369</v>
      </c>
      <c r="CM70" s="264">
        <v>2020482</v>
      </c>
      <c r="CN70" s="264">
        <v>546008</v>
      </c>
      <c r="CO70" s="264">
        <v>850442</v>
      </c>
      <c r="CP70" s="264">
        <v>144462</v>
      </c>
      <c r="CQ70" s="264">
        <v>40986</v>
      </c>
      <c r="CR70" s="264">
        <v>977</v>
      </c>
      <c r="CS70" s="264">
        <v>106973</v>
      </c>
      <c r="CT70" s="264">
        <v>276448</v>
      </c>
      <c r="CU70" s="264">
        <v>819782</v>
      </c>
      <c r="CV70" s="264">
        <v>1626630</v>
      </c>
      <c r="CW70" s="264">
        <v>813325</v>
      </c>
      <c r="CX70" s="264">
        <v>422039</v>
      </c>
      <c r="CY70" s="264">
        <v>286296</v>
      </c>
      <c r="CZ70" s="264">
        <v>0</v>
      </c>
      <c r="DA70" s="264">
        <v>184960</v>
      </c>
      <c r="DB70" s="265">
        <v>27892850</v>
      </c>
      <c r="DC70" s="263">
        <v>23869</v>
      </c>
      <c r="DD70" s="264">
        <v>19205793</v>
      </c>
      <c r="DE70" s="264">
        <v>826783</v>
      </c>
      <c r="DF70" s="264">
        <v>0</v>
      </c>
      <c r="DG70" s="264">
        <v>0</v>
      </c>
      <c r="DH70" s="264">
        <v>0</v>
      </c>
      <c r="DI70" s="264">
        <v>0</v>
      </c>
      <c r="DJ70" s="265">
        <v>20056445</v>
      </c>
      <c r="DK70" s="265">
        <v>47949295</v>
      </c>
      <c r="DL70" s="265">
        <v>961</v>
      </c>
      <c r="DM70" s="265">
        <v>20057406</v>
      </c>
      <c r="DN70" s="265">
        <v>47950256</v>
      </c>
      <c r="DO70" s="265">
        <v>0</v>
      </c>
      <c r="DP70" s="264">
        <v>20057406</v>
      </c>
      <c r="DQ70" s="265">
        <v>47950256</v>
      </c>
      <c r="DS70" s="389">
        <v>0</v>
      </c>
      <c r="DT70" s="389">
        <v>1</v>
      </c>
      <c r="DU70" s="389">
        <v>7.55203274225494E-3</v>
      </c>
      <c r="DV70" s="389">
        <v>7.1441292093867644E-4</v>
      </c>
    </row>
    <row r="71" spans="1:131" ht="15" customHeight="1">
      <c r="A71" s="266" t="s">
        <v>396</v>
      </c>
      <c r="B71" s="267" t="s">
        <v>650</v>
      </c>
      <c r="C71" s="263">
        <v>0</v>
      </c>
      <c r="D71" s="264">
        <v>73000</v>
      </c>
      <c r="E71" s="264">
        <v>23349</v>
      </c>
      <c r="F71" s="264">
        <v>0</v>
      </c>
      <c r="G71" s="264">
        <v>172</v>
      </c>
      <c r="H71" s="264">
        <v>0</v>
      </c>
      <c r="I71" s="264">
        <v>0</v>
      </c>
      <c r="J71" s="264">
        <v>12399</v>
      </c>
      <c r="K71" s="264">
        <v>63181</v>
      </c>
      <c r="L71" s="264">
        <v>971</v>
      </c>
      <c r="M71" s="264">
        <v>217</v>
      </c>
      <c r="N71" s="264">
        <v>50079</v>
      </c>
      <c r="O71" s="264">
        <v>16363</v>
      </c>
      <c r="P71" s="264">
        <v>1446</v>
      </c>
      <c r="Q71" s="264">
        <v>5063</v>
      </c>
      <c r="R71" s="264">
        <v>24</v>
      </c>
      <c r="S71" s="264">
        <v>821</v>
      </c>
      <c r="T71" s="264">
        <v>17729</v>
      </c>
      <c r="U71" s="264">
        <v>899</v>
      </c>
      <c r="V71" s="264">
        <v>21928</v>
      </c>
      <c r="W71" s="264">
        <v>16751</v>
      </c>
      <c r="X71" s="264">
        <v>13792</v>
      </c>
      <c r="Y71" s="264">
        <v>26319</v>
      </c>
      <c r="Z71" s="264">
        <v>6290</v>
      </c>
      <c r="AA71" s="264">
        <v>9</v>
      </c>
      <c r="AB71" s="264">
        <v>25</v>
      </c>
      <c r="AC71" s="264">
        <v>81395</v>
      </c>
      <c r="AD71" s="264">
        <v>1607</v>
      </c>
      <c r="AE71" s="264">
        <v>78</v>
      </c>
      <c r="AF71" s="264">
        <v>1116</v>
      </c>
      <c r="AG71" s="264">
        <v>586</v>
      </c>
      <c r="AH71" s="264">
        <v>810</v>
      </c>
      <c r="AI71" s="264">
        <v>10181</v>
      </c>
      <c r="AJ71" s="264">
        <v>100774</v>
      </c>
      <c r="AK71" s="264">
        <v>40781</v>
      </c>
      <c r="AL71" s="264">
        <v>0</v>
      </c>
      <c r="AM71" s="264">
        <v>0</v>
      </c>
      <c r="AN71" s="264">
        <v>383</v>
      </c>
      <c r="AO71" s="264">
        <v>646</v>
      </c>
      <c r="AP71" s="264">
        <v>0</v>
      </c>
      <c r="AQ71" s="264">
        <v>0</v>
      </c>
      <c r="AR71" s="264">
        <v>356</v>
      </c>
      <c r="AS71" s="264">
        <v>2056</v>
      </c>
      <c r="AT71" s="264">
        <v>2960</v>
      </c>
      <c r="AU71" s="264">
        <v>15356</v>
      </c>
      <c r="AV71" s="264">
        <v>2167</v>
      </c>
      <c r="AW71" s="264">
        <v>4249</v>
      </c>
      <c r="AX71" s="264">
        <v>34215</v>
      </c>
      <c r="AY71" s="264">
        <v>50948</v>
      </c>
      <c r="AZ71" s="264">
        <v>5118</v>
      </c>
      <c r="BA71" s="264">
        <v>10</v>
      </c>
      <c r="BB71" s="264">
        <v>642</v>
      </c>
      <c r="BC71" s="264">
        <v>8097</v>
      </c>
      <c r="BD71" s="264">
        <v>1956</v>
      </c>
      <c r="BE71" s="264">
        <v>1140</v>
      </c>
      <c r="BF71" s="264">
        <v>14281</v>
      </c>
      <c r="BG71" s="264">
        <v>10255</v>
      </c>
      <c r="BH71" s="264">
        <v>9890</v>
      </c>
      <c r="BI71" s="264">
        <v>993</v>
      </c>
      <c r="BJ71" s="264">
        <v>0</v>
      </c>
      <c r="BK71" s="264">
        <v>69352</v>
      </c>
      <c r="BL71" s="264">
        <v>429</v>
      </c>
      <c r="BM71" s="264">
        <v>2317376</v>
      </c>
      <c r="BN71" s="264">
        <v>77082</v>
      </c>
      <c r="BO71" s="264">
        <v>8778</v>
      </c>
      <c r="BP71" s="264">
        <v>38518</v>
      </c>
      <c r="BQ71" s="264">
        <v>0</v>
      </c>
      <c r="BR71" s="264">
        <v>248740</v>
      </c>
      <c r="BS71" s="264">
        <v>504467</v>
      </c>
      <c r="BT71" s="264">
        <v>526919</v>
      </c>
      <c r="BU71" s="264">
        <v>4968</v>
      </c>
      <c r="BV71" s="264">
        <v>0</v>
      </c>
      <c r="BW71" s="264">
        <v>0</v>
      </c>
      <c r="BX71" s="264">
        <v>214870</v>
      </c>
      <c r="BY71" s="264">
        <v>228057</v>
      </c>
      <c r="BZ71" s="264">
        <v>0</v>
      </c>
      <c r="CA71" s="264">
        <v>10242</v>
      </c>
      <c r="CB71" s="264">
        <v>2085</v>
      </c>
      <c r="CC71" s="264">
        <v>14810</v>
      </c>
      <c r="CD71" s="264">
        <v>7621</v>
      </c>
      <c r="CE71" s="264">
        <v>354883</v>
      </c>
      <c r="CF71" s="264">
        <v>17222</v>
      </c>
      <c r="CG71" s="264">
        <v>463891</v>
      </c>
      <c r="CH71" s="264">
        <v>166645</v>
      </c>
      <c r="CI71" s="264">
        <v>43053</v>
      </c>
      <c r="CJ71" s="264">
        <v>14887574</v>
      </c>
      <c r="CK71" s="264">
        <v>899476</v>
      </c>
      <c r="CL71" s="264">
        <v>157897</v>
      </c>
      <c r="CM71" s="264">
        <v>949170</v>
      </c>
      <c r="CN71" s="264">
        <v>212767</v>
      </c>
      <c r="CO71" s="264">
        <v>258647</v>
      </c>
      <c r="CP71" s="264">
        <v>1258</v>
      </c>
      <c r="CQ71" s="264">
        <v>24485</v>
      </c>
      <c r="CR71" s="264">
        <v>367</v>
      </c>
      <c r="CS71" s="264">
        <v>56168</v>
      </c>
      <c r="CT71" s="264">
        <v>33518</v>
      </c>
      <c r="CU71" s="264">
        <v>1845245</v>
      </c>
      <c r="CV71" s="264">
        <v>1445766</v>
      </c>
      <c r="CW71" s="264">
        <v>362831</v>
      </c>
      <c r="CX71" s="264">
        <v>470260</v>
      </c>
      <c r="CY71" s="264">
        <v>515348</v>
      </c>
      <c r="CZ71" s="264">
        <v>0</v>
      </c>
      <c r="DA71" s="264">
        <v>188326</v>
      </c>
      <c r="DB71" s="265">
        <v>28382984</v>
      </c>
      <c r="DC71" s="263">
        <v>0</v>
      </c>
      <c r="DD71" s="264">
        <v>14019073</v>
      </c>
      <c r="DE71" s="264">
        <v>16879835</v>
      </c>
      <c r="DF71" s="264">
        <v>0</v>
      </c>
      <c r="DG71" s="264">
        <v>0</v>
      </c>
      <c r="DH71" s="264">
        <v>0</v>
      </c>
      <c r="DI71" s="264">
        <v>0</v>
      </c>
      <c r="DJ71" s="265">
        <v>30898908</v>
      </c>
      <c r="DK71" s="265">
        <v>59281892</v>
      </c>
      <c r="DL71" s="265">
        <v>0</v>
      </c>
      <c r="DM71" s="265">
        <v>30898908</v>
      </c>
      <c r="DN71" s="265">
        <v>59281892</v>
      </c>
      <c r="DO71" s="265">
        <v>0</v>
      </c>
      <c r="DP71" s="264">
        <v>30898908</v>
      </c>
      <c r="DQ71" s="265">
        <v>59281892</v>
      </c>
      <c r="DS71" s="389">
        <v>0</v>
      </c>
      <c r="DT71" s="389">
        <v>1</v>
      </c>
      <c r="DU71" s="389">
        <v>5.5125293869439382E-3</v>
      </c>
      <c r="DV71" s="389">
        <v>1.4585655761321778E-2</v>
      </c>
      <c r="DZ71" s="601"/>
      <c r="EA71" s="601"/>
    </row>
    <row r="72" spans="1:131" ht="15" customHeight="1">
      <c r="A72" s="266" t="s">
        <v>397</v>
      </c>
      <c r="B72" s="267" t="s">
        <v>651</v>
      </c>
      <c r="C72" s="263">
        <v>3357929</v>
      </c>
      <c r="D72" s="264">
        <v>3008826</v>
      </c>
      <c r="E72" s="264">
        <v>557955</v>
      </c>
      <c r="F72" s="264">
        <v>980765</v>
      </c>
      <c r="G72" s="264">
        <v>1087023</v>
      </c>
      <c r="H72" s="264">
        <v>0</v>
      </c>
      <c r="I72" s="264">
        <v>0</v>
      </c>
      <c r="J72" s="264">
        <v>389329</v>
      </c>
      <c r="K72" s="264">
        <v>4347691</v>
      </c>
      <c r="L72" s="264">
        <v>6311557</v>
      </c>
      <c r="M72" s="264">
        <v>2372222</v>
      </c>
      <c r="N72" s="264">
        <v>2705677</v>
      </c>
      <c r="O72" s="264">
        <v>6331636</v>
      </c>
      <c r="P72" s="264">
        <v>346519</v>
      </c>
      <c r="Q72" s="264">
        <v>223184</v>
      </c>
      <c r="R72" s="264">
        <v>68689</v>
      </c>
      <c r="S72" s="264">
        <v>507341</v>
      </c>
      <c r="T72" s="264">
        <v>5480388</v>
      </c>
      <c r="U72" s="264">
        <v>483818</v>
      </c>
      <c r="V72" s="264">
        <v>3076005</v>
      </c>
      <c r="W72" s="264">
        <v>4979733</v>
      </c>
      <c r="X72" s="264">
        <v>2785901</v>
      </c>
      <c r="Y72" s="264">
        <v>298364</v>
      </c>
      <c r="Z72" s="264">
        <v>14831</v>
      </c>
      <c r="AA72" s="264">
        <v>9309</v>
      </c>
      <c r="AB72" s="264">
        <v>15761</v>
      </c>
      <c r="AC72" s="264">
        <v>1671019</v>
      </c>
      <c r="AD72" s="264">
        <v>347945</v>
      </c>
      <c r="AE72" s="264">
        <v>449362</v>
      </c>
      <c r="AF72" s="264">
        <v>2557403</v>
      </c>
      <c r="AG72" s="264">
        <v>514315</v>
      </c>
      <c r="AH72" s="264">
        <v>804486</v>
      </c>
      <c r="AI72" s="264">
        <v>407746</v>
      </c>
      <c r="AJ72" s="264">
        <v>2310309</v>
      </c>
      <c r="AK72" s="264">
        <v>362116</v>
      </c>
      <c r="AL72" s="264">
        <v>0</v>
      </c>
      <c r="AM72" s="264">
        <v>0</v>
      </c>
      <c r="AN72" s="264">
        <v>560117</v>
      </c>
      <c r="AO72" s="264">
        <v>1529052</v>
      </c>
      <c r="AP72" s="264">
        <v>34647</v>
      </c>
      <c r="AQ72" s="264">
        <v>0</v>
      </c>
      <c r="AR72" s="264">
        <v>670108</v>
      </c>
      <c r="AS72" s="264">
        <v>2271816</v>
      </c>
      <c r="AT72" s="264">
        <v>3666740</v>
      </c>
      <c r="AU72" s="264">
        <v>4775320</v>
      </c>
      <c r="AV72" s="264">
        <v>7287245</v>
      </c>
      <c r="AW72" s="264">
        <v>4013326</v>
      </c>
      <c r="AX72" s="264">
        <v>3185652</v>
      </c>
      <c r="AY72" s="264">
        <v>6259128</v>
      </c>
      <c r="AZ72" s="264">
        <v>2160904</v>
      </c>
      <c r="BA72" s="264">
        <v>221707</v>
      </c>
      <c r="BB72" s="264">
        <v>390181</v>
      </c>
      <c r="BC72" s="264">
        <v>386575</v>
      </c>
      <c r="BD72" s="264">
        <v>2335519</v>
      </c>
      <c r="BE72" s="264">
        <v>273926</v>
      </c>
      <c r="BF72" s="264">
        <v>21966810</v>
      </c>
      <c r="BG72" s="264">
        <v>1190250</v>
      </c>
      <c r="BH72" s="264">
        <v>126186</v>
      </c>
      <c r="BI72" s="264">
        <v>2229109</v>
      </c>
      <c r="BJ72" s="264">
        <v>46601</v>
      </c>
      <c r="BK72" s="264">
        <v>18738614</v>
      </c>
      <c r="BL72" s="264">
        <v>6990911</v>
      </c>
      <c r="BM72" s="264">
        <v>35525088</v>
      </c>
      <c r="BN72" s="264">
        <v>199389</v>
      </c>
      <c r="BO72" s="264">
        <v>179415</v>
      </c>
      <c r="BP72" s="264">
        <v>651633</v>
      </c>
      <c r="BQ72" s="264">
        <v>1281948</v>
      </c>
      <c r="BR72" s="264">
        <v>6420452</v>
      </c>
      <c r="BS72" s="264">
        <v>3612431</v>
      </c>
      <c r="BT72" s="264">
        <v>1348335</v>
      </c>
      <c r="BU72" s="264">
        <v>86893</v>
      </c>
      <c r="BV72" s="264">
        <v>221040</v>
      </c>
      <c r="BW72" s="264">
        <v>186136</v>
      </c>
      <c r="BX72" s="264">
        <v>36213</v>
      </c>
      <c r="BY72" s="264">
        <v>1127615</v>
      </c>
      <c r="BZ72" s="264">
        <v>2924626</v>
      </c>
      <c r="CA72" s="264">
        <v>110424</v>
      </c>
      <c r="CB72" s="264">
        <v>20444</v>
      </c>
      <c r="CC72" s="264">
        <v>32160</v>
      </c>
      <c r="CD72" s="264">
        <v>62597</v>
      </c>
      <c r="CE72" s="264">
        <v>598126</v>
      </c>
      <c r="CF72" s="264">
        <v>59020</v>
      </c>
      <c r="CG72" s="264">
        <v>442196</v>
      </c>
      <c r="CH72" s="264">
        <v>81860</v>
      </c>
      <c r="CI72" s="264">
        <v>2068728</v>
      </c>
      <c r="CJ72" s="264">
        <v>3732209</v>
      </c>
      <c r="CK72" s="264">
        <v>1511388</v>
      </c>
      <c r="CL72" s="264">
        <v>1869755</v>
      </c>
      <c r="CM72" s="264">
        <v>24772772</v>
      </c>
      <c r="CN72" s="264">
        <v>1952847</v>
      </c>
      <c r="CO72" s="264">
        <v>1589251</v>
      </c>
      <c r="CP72" s="264">
        <v>1393573</v>
      </c>
      <c r="CQ72" s="264">
        <v>629672</v>
      </c>
      <c r="CR72" s="264">
        <v>29889</v>
      </c>
      <c r="CS72" s="264">
        <v>5900855</v>
      </c>
      <c r="CT72" s="264">
        <v>1934063</v>
      </c>
      <c r="CU72" s="264">
        <v>2874512</v>
      </c>
      <c r="CV72" s="264">
        <v>10211252</v>
      </c>
      <c r="CW72" s="264">
        <v>907835</v>
      </c>
      <c r="CX72" s="264">
        <v>986527</v>
      </c>
      <c r="CY72" s="264">
        <v>986480</v>
      </c>
      <c r="CZ72" s="264">
        <v>2972255</v>
      </c>
      <c r="DA72" s="264">
        <v>750795</v>
      </c>
      <c r="DB72" s="265">
        <v>272758297</v>
      </c>
      <c r="DC72" s="263">
        <v>4032404</v>
      </c>
      <c r="DD72" s="264">
        <v>69499006</v>
      </c>
      <c r="DE72" s="264">
        <v>52157</v>
      </c>
      <c r="DF72" s="264">
        <v>4859632</v>
      </c>
      <c r="DG72" s="264">
        <v>28752269</v>
      </c>
      <c r="DH72" s="264">
        <v>141563</v>
      </c>
      <c r="DI72" s="264">
        <v>0</v>
      </c>
      <c r="DJ72" s="265">
        <v>107337031</v>
      </c>
      <c r="DK72" s="265">
        <v>380095328</v>
      </c>
      <c r="DL72" s="265">
        <v>117436006</v>
      </c>
      <c r="DM72" s="265">
        <v>224773037</v>
      </c>
      <c r="DN72" s="265">
        <v>497531334</v>
      </c>
      <c r="DO72" s="265">
        <v>-264100104</v>
      </c>
      <c r="DP72" s="264">
        <v>-39327067</v>
      </c>
      <c r="DQ72" s="265">
        <v>233431230</v>
      </c>
      <c r="DS72" s="389">
        <v>0.69482597000000001</v>
      </c>
      <c r="DT72" s="389">
        <v>0.30517402999999999</v>
      </c>
      <c r="DU72" s="389">
        <v>2.7328148796885009E-2</v>
      </c>
      <c r="DV72" s="389">
        <v>4.5068215864862419E-5</v>
      </c>
      <c r="DZ72" s="601"/>
      <c r="EA72" s="601"/>
    </row>
    <row r="73" spans="1:131" ht="15" customHeight="1">
      <c r="A73" s="266" t="s">
        <v>398</v>
      </c>
      <c r="B73" s="267" t="s">
        <v>548</v>
      </c>
      <c r="C73" s="263">
        <v>2736217</v>
      </c>
      <c r="D73" s="264">
        <v>1892286</v>
      </c>
      <c r="E73" s="264">
        <v>163687</v>
      </c>
      <c r="F73" s="264">
        <v>520124</v>
      </c>
      <c r="G73" s="264">
        <v>268709</v>
      </c>
      <c r="H73" s="264">
        <v>0</v>
      </c>
      <c r="I73" s="264">
        <v>0</v>
      </c>
      <c r="J73" s="264">
        <v>193831</v>
      </c>
      <c r="K73" s="264">
        <v>71537</v>
      </c>
      <c r="L73" s="264">
        <v>66934</v>
      </c>
      <c r="M73" s="264">
        <v>18263</v>
      </c>
      <c r="N73" s="264">
        <v>71374</v>
      </c>
      <c r="O73" s="264">
        <v>371819</v>
      </c>
      <c r="P73" s="264">
        <v>19288</v>
      </c>
      <c r="Q73" s="264">
        <v>4084</v>
      </c>
      <c r="R73" s="264">
        <v>2106</v>
      </c>
      <c r="S73" s="264">
        <v>105376</v>
      </c>
      <c r="T73" s="264">
        <v>177759</v>
      </c>
      <c r="U73" s="264">
        <v>40883</v>
      </c>
      <c r="V73" s="264">
        <v>52829</v>
      </c>
      <c r="W73" s="264">
        <v>68454</v>
      </c>
      <c r="X73" s="264">
        <v>45329</v>
      </c>
      <c r="Y73" s="264">
        <v>21072</v>
      </c>
      <c r="Z73" s="264">
        <v>1650</v>
      </c>
      <c r="AA73" s="264">
        <v>531</v>
      </c>
      <c r="AB73" s="264">
        <v>562</v>
      </c>
      <c r="AC73" s="264">
        <v>57660</v>
      </c>
      <c r="AD73" s="264">
        <v>4997</v>
      </c>
      <c r="AE73" s="264">
        <v>12971</v>
      </c>
      <c r="AF73" s="264">
        <v>23378</v>
      </c>
      <c r="AG73" s="264">
        <v>23766</v>
      </c>
      <c r="AH73" s="264">
        <v>213208</v>
      </c>
      <c r="AI73" s="264">
        <v>24028</v>
      </c>
      <c r="AJ73" s="264">
        <v>167084</v>
      </c>
      <c r="AK73" s="264">
        <v>22294</v>
      </c>
      <c r="AL73" s="264">
        <v>0</v>
      </c>
      <c r="AM73" s="264">
        <v>0</v>
      </c>
      <c r="AN73" s="264">
        <v>34031</v>
      </c>
      <c r="AO73" s="264">
        <v>52731</v>
      </c>
      <c r="AP73" s="264">
        <v>3206</v>
      </c>
      <c r="AQ73" s="264">
        <v>0</v>
      </c>
      <c r="AR73" s="264">
        <v>15147</v>
      </c>
      <c r="AS73" s="264">
        <v>46697</v>
      </c>
      <c r="AT73" s="264">
        <v>108887</v>
      </c>
      <c r="AU73" s="264">
        <v>206219</v>
      </c>
      <c r="AV73" s="264">
        <v>596808</v>
      </c>
      <c r="AW73" s="264">
        <v>291919</v>
      </c>
      <c r="AX73" s="264">
        <v>113559</v>
      </c>
      <c r="AY73" s="264">
        <v>364282</v>
      </c>
      <c r="AZ73" s="264">
        <v>86267</v>
      </c>
      <c r="BA73" s="264">
        <v>5686</v>
      </c>
      <c r="BB73" s="264">
        <v>19161</v>
      </c>
      <c r="BC73" s="264">
        <v>16601</v>
      </c>
      <c r="BD73" s="264">
        <v>133631</v>
      </c>
      <c r="BE73" s="264">
        <v>27169</v>
      </c>
      <c r="BF73" s="264">
        <v>1260244</v>
      </c>
      <c r="BG73" s="264">
        <v>64603</v>
      </c>
      <c r="BH73" s="264">
        <v>5135</v>
      </c>
      <c r="BI73" s="264">
        <v>1420886</v>
      </c>
      <c r="BJ73" s="264">
        <v>25764</v>
      </c>
      <c r="BK73" s="264">
        <v>1161315</v>
      </c>
      <c r="BL73" s="264">
        <v>422655</v>
      </c>
      <c r="BM73" s="264">
        <v>3784918</v>
      </c>
      <c r="BN73" s="264">
        <v>26415</v>
      </c>
      <c r="BO73" s="264">
        <v>8788</v>
      </c>
      <c r="BP73" s="264">
        <v>81618</v>
      </c>
      <c r="BQ73" s="264">
        <v>551813</v>
      </c>
      <c r="BR73" s="264">
        <v>1302695</v>
      </c>
      <c r="BS73" s="264">
        <v>1950236</v>
      </c>
      <c r="BT73" s="264">
        <v>633218</v>
      </c>
      <c r="BU73" s="264">
        <v>107967</v>
      </c>
      <c r="BV73" s="264">
        <v>276150</v>
      </c>
      <c r="BW73" s="264">
        <v>154270</v>
      </c>
      <c r="BX73" s="264">
        <v>28690</v>
      </c>
      <c r="BY73" s="264">
        <v>998094</v>
      </c>
      <c r="BZ73" s="264">
        <v>5236010</v>
      </c>
      <c r="CA73" s="264">
        <v>21463</v>
      </c>
      <c r="CB73" s="264">
        <v>5600</v>
      </c>
      <c r="CC73" s="264">
        <v>26486</v>
      </c>
      <c r="CD73" s="264">
        <v>17934</v>
      </c>
      <c r="CE73" s="264">
        <v>106151</v>
      </c>
      <c r="CF73" s="264">
        <v>100413</v>
      </c>
      <c r="CG73" s="264">
        <v>221793</v>
      </c>
      <c r="CH73" s="264">
        <v>62484</v>
      </c>
      <c r="CI73" s="264">
        <v>488152</v>
      </c>
      <c r="CJ73" s="264">
        <v>3566729</v>
      </c>
      <c r="CK73" s="264">
        <v>1336323</v>
      </c>
      <c r="CL73" s="264">
        <v>1074041</v>
      </c>
      <c r="CM73" s="264">
        <v>1194267</v>
      </c>
      <c r="CN73" s="264">
        <v>895508</v>
      </c>
      <c r="CO73" s="264">
        <v>620930</v>
      </c>
      <c r="CP73" s="264">
        <v>909409</v>
      </c>
      <c r="CQ73" s="264">
        <v>579092</v>
      </c>
      <c r="CR73" s="264">
        <v>9179</v>
      </c>
      <c r="CS73" s="264">
        <v>340516</v>
      </c>
      <c r="CT73" s="264">
        <v>1325900</v>
      </c>
      <c r="CU73" s="264">
        <v>1477551</v>
      </c>
      <c r="CV73" s="264">
        <v>5587736</v>
      </c>
      <c r="CW73" s="264">
        <v>577567</v>
      </c>
      <c r="CX73" s="264">
        <v>637878</v>
      </c>
      <c r="CY73" s="264">
        <v>831740</v>
      </c>
      <c r="CZ73" s="264">
        <v>751800</v>
      </c>
      <c r="DA73" s="264">
        <v>35116</v>
      </c>
      <c r="DB73" s="265">
        <v>51889333</v>
      </c>
      <c r="DC73" s="263">
        <v>10043342</v>
      </c>
      <c r="DD73" s="264">
        <v>268701651</v>
      </c>
      <c r="DE73" s="264">
        <v>57999</v>
      </c>
      <c r="DF73" s="264">
        <v>1636773</v>
      </c>
      <c r="DG73" s="264">
        <v>11041048</v>
      </c>
      <c r="DH73" s="264">
        <v>0</v>
      </c>
      <c r="DI73" s="264">
        <v>0</v>
      </c>
      <c r="DJ73" s="265">
        <v>291480813</v>
      </c>
      <c r="DK73" s="265">
        <v>343370146</v>
      </c>
      <c r="DL73" s="265">
        <v>142573152</v>
      </c>
      <c r="DM73" s="265">
        <v>434053965</v>
      </c>
      <c r="DN73" s="265">
        <v>485943298</v>
      </c>
      <c r="DO73" s="265">
        <v>-74939707</v>
      </c>
      <c r="DP73" s="264">
        <v>359114258</v>
      </c>
      <c r="DQ73" s="265">
        <v>411003591</v>
      </c>
      <c r="DS73" s="389">
        <v>0.21824758999999999</v>
      </c>
      <c r="DT73" s="389">
        <v>0.78175240999999995</v>
      </c>
      <c r="DU73" s="389">
        <v>0.10565789531574978</v>
      </c>
      <c r="DV73" s="389">
        <v>5.0116215502159933E-5</v>
      </c>
      <c r="DZ73" s="601"/>
      <c r="EA73" s="601"/>
    </row>
    <row r="74" spans="1:131" ht="15" customHeight="1">
      <c r="A74" s="266" t="s">
        <v>399</v>
      </c>
      <c r="B74" s="267" t="s">
        <v>652</v>
      </c>
      <c r="C74" s="263">
        <v>832991</v>
      </c>
      <c r="D74" s="264">
        <v>586786</v>
      </c>
      <c r="E74" s="264">
        <v>165212</v>
      </c>
      <c r="F74" s="264">
        <v>1066332</v>
      </c>
      <c r="G74" s="264">
        <v>299434</v>
      </c>
      <c r="H74" s="264">
        <v>0</v>
      </c>
      <c r="I74" s="264">
        <v>0</v>
      </c>
      <c r="J74" s="264">
        <v>782405</v>
      </c>
      <c r="K74" s="264">
        <v>368991</v>
      </c>
      <c r="L74" s="264">
        <v>167275</v>
      </c>
      <c r="M74" s="264">
        <v>54939</v>
      </c>
      <c r="N74" s="264">
        <v>194411</v>
      </c>
      <c r="O74" s="264">
        <v>439438</v>
      </c>
      <c r="P74" s="264">
        <v>74423</v>
      </c>
      <c r="Q74" s="264">
        <v>15348</v>
      </c>
      <c r="R74" s="264">
        <v>14695</v>
      </c>
      <c r="S74" s="264">
        <v>117840</v>
      </c>
      <c r="T74" s="264">
        <v>752519</v>
      </c>
      <c r="U74" s="264">
        <v>86032</v>
      </c>
      <c r="V74" s="264">
        <v>363437</v>
      </c>
      <c r="W74" s="264">
        <v>430804</v>
      </c>
      <c r="X74" s="264">
        <v>322087</v>
      </c>
      <c r="Y74" s="264">
        <v>88271</v>
      </c>
      <c r="Z74" s="264">
        <v>11192</v>
      </c>
      <c r="AA74" s="264">
        <v>467</v>
      </c>
      <c r="AB74" s="264">
        <v>1760</v>
      </c>
      <c r="AC74" s="264">
        <v>268084</v>
      </c>
      <c r="AD74" s="264">
        <v>28712</v>
      </c>
      <c r="AE74" s="264">
        <v>25036</v>
      </c>
      <c r="AF74" s="264">
        <v>103705</v>
      </c>
      <c r="AG74" s="264">
        <v>36373</v>
      </c>
      <c r="AH74" s="264">
        <v>58194</v>
      </c>
      <c r="AI74" s="264">
        <v>86003</v>
      </c>
      <c r="AJ74" s="264">
        <v>728946</v>
      </c>
      <c r="AK74" s="264">
        <v>129310</v>
      </c>
      <c r="AL74" s="264">
        <v>0</v>
      </c>
      <c r="AM74" s="264">
        <v>0</v>
      </c>
      <c r="AN74" s="264">
        <v>141747</v>
      </c>
      <c r="AO74" s="264">
        <v>187604</v>
      </c>
      <c r="AP74" s="264">
        <v>15683</v>
      </c>
      <c r="AQ74" s="264">
        <v>0</v>
      </c>
      <c r="AR74" s="264">
        <v>63303</v>
      </c>
      <c r="AS74" s="264">
        <v>424832</v>
      </c>
      <c r="AT74" s="264">
        <v>565355</v>
      </c>
      <c r="AU74" s="264">
        <v>605728</v>
      </c>
      <c r="AV74" s="264">
        <v>1240265</v>
      </c>
      <c r="AW74" s="264">
        <v>729749</v>
      </c>
      <c r="AX74" s="264">
        <v>536235</v>
      </c>
      <c r="AY74" s="264">
        <v>952382</v>
      </c>
      <c r="AZ74" s="264">
        <v>182091</v>
      </c>
      <c r="BA74" s="264">
        <v>20116</v>
      </c>
      <c r="BB74" s="264">
        <v>68880</v>
      </c>
      <c r="BC74" s="264">
        <v>89474</v>
      </c>
      <c r="BD74" s="264">
        <v>340034</v>
      </c>
      <c r="BE74" s="264">
        <v>70244</v>
      </c>
      <c r="BF74" s="264">
        <v>3345545</v>
      </c>
      <c r="BG74" s="264">
        <v>178305</v>
      </c>
      <c r="BH74" s="264">
        <v>26487</v>
      </c>
      <c r="BI74" s="264">
        <v>650686</v>
      </c>
      <c r="BJ74" s="264">
        <v>32178</v>
      </c>
      <c r="BK74" s="264">
        <v>3915602</v>
      </c>
      <c r="BL74" s="264">
        <v>736423</v>
      </c>
      <c r="BM74" s="264">
        <v>16514297</v>
      </c>
      <c r="BN74" s="264">
        <v>1209999</v>
      </c>
      <c r="BO74" s="264">
        <v>93427</v>
      </c>
      <c r="BP74" s="264">
        <v>143753</v>
      </c>
      <c r="BQ74" s="264">
        <v>669203</v>
      </c>
      <c r="BR74" s="264">
        <v>5623462</v>
      </c>
      <c r="BS74" s="264">
        <v>6386025</v>
      </c>
      <c r="BT74" s="264">
        <v>12912779</v>
      </c>
      <c r="BU74" s="264">
        <v>4884831</v>
      </c>
      <c r="BV74" s="264">
        <v>9591211</v>
      </c>
      <c r="BW74" s="264">
        <v>36937378</v>
      </c>
      <c r="BX74" s="264">
        <v>904387</v>
      </c>
      <c r="BY74" s="264">
        <v>2364543</v>
      </c>
      <c r="BZ74" s="264">
        <v>2963379</v>
      </c>
      <c r="CA74" s="264">
        <v>235335</v>
      </c>
      <c r="CB74" s="264">
        <v>48092</v>
      </c>
      <c r="CC74" s="264">
        <v>153150</v>
      </c>
      <c r="CD74" s="264">
        <v>48375</v>
      </c>
      <c r="CE74" s="264">
        <v>867418</v>
      </c>
      <c r="CF74" s="264">
        <v>35215</v>
      </c>
      <c r="CG74" s="264">
        <v>1029874</v>
      </c>
      <c r="CH74" s="264">
        <v>116209</v>
      </c>
      <c r="CI74" s="264">
        <v>462601</v>
      </c>
      <c r="CJ74" s="264">
        <v>22746282</v>
      </c>
      <c r="CK74" s="264">
        <v>278828</v>
      </c>
      <c r="CL74" s="264">
        <v>573095</v>
      </c>
      <c r="CM74" s="264">
        <v>3028021</v>
      </c>
      <c r="CN74" s="264">
        <v>458424</v>
      </c>
      <c r="CO74" s="264">
        <v>834037</v>
      </c>
      <c r="CP74" s="264">
        <v>3760793</v>
      </c>
      <c r="CQ74" s="264">
        <v>5625014</v>
      </c>
      <c r="CR74" s="264">
        <v>21235</v>
      </c>
      <c r="CS74" s="264">
        <v>880618</v>
      </c>
      <c r="CT74" s="264">
        <v>1118340</v>
      </c>
      <c r="CU74" s="264">
        <v>1289984</v>
      </c>
      <c r="CV74" s="264">
        <v>908195</v>
      </c>
      <c r="CW74" s="264">
        <v>150499</v>
      </c>
      <c r="CX74" s="264">
        <v>819566</v>
      </c>
      <c r="CY74" s="264">
        <v>362390</v>
      </c>
      <c r="CZ74" s="264">
        <v>0</v>
      </c>
      <c r="DA74" s="264">
        <v>290306</v>
      </c>
      <c r="DB74" s="265">
        <v>171160970</v>
      </c>
      <c r="DC74" s="263">
        <v>1551</v>
      </c>
      <c r="DD74" s="264">
        <v>158523805</v>
      </c>
      <c r="DE74" s="264">
        <v>0</v>
      </c>
      <c r="DF74" s="264">
        <v>0</v>
      </c>
      <c r="DG74" s="264">
        <v>0</v>
      </c>
      <c r="DH74" s="264">
        <v>0</v>
      </c>
      <c r="DI74" s="264">
        <v>0</v>
      </c>
      <c r="DJ74" s="265">
        <v>158525356</v>
      </c>
      <c r="DK74" s="265">
        <v>329686326</v>
      </c>
      <c r="DL74" s="265">
        <v>2036056</v>
      </c>
      <c r="DM74" s="265">
        <v>160561412</v>
      </c>
      <c r="DN74" s="265">
        <v>331722382</v>
      </c>
      <c r="DO74" s="265">
        <v>-73212994</v>
      </c>
      <c r="DP74" s="264">
        <v>87348418</v>
      </c>
      <c r="DQ74" s="265">
        <v>258509388</v>
      </c>
      <c r="DS74" s="389">
        <v>0.22206864000000001</v>
      </c>
      <c r="DT74" s="389">
        <v>0.77793135999999996</v>
      </c>
      <c r="DU74" s="389">
        <v>6.2334159583352658E-2</v>
      </c>
      <c r="DV74" s="389">
        <v>0</v>
      </c>
      <c r="DZ74" s="246"/>
    </row>
    <row r="75" spans="1:131" ht="15" customHeight="1">
      <c r="A75" s="266" t="s">
        <v>400</v>
      </c>
      <c r="B75" s="267" t="s">
        <v>653</v>
      </c>
      <c r="C75" s="263">
        <v>30849</v>
      </c>
      <c r="D75" s="264">
        <v>0</v>
      </c>
      <c r="E75" s="264">
        <v>119976</v>
      </c>
      <c r="F75" s="264">
        <v>40688</v>
      </c>
      <c r="G75" s="264">
        <v>15721</v>
      </c>
      <c r="H75" s="264">
        <v>0</v>
      </c>
      <c r="I75" s="264">
        <v>0</v>
      </c>
      <c r="J75" s="264">
        <v>54656</v>
      </c>
      <c r="K75" s="264">
        <v>349705</v>
      </c>
      <c r="L75" s="264">
        <v>49698</v>
      </c>
      <c r="M75" s="264">
        <v>18086</v>
      </c>
      <c r="N75" s="264">
        <v>93885</v>
      </c>
      <c r="O75" s="264">
        <v>103116</v>
      </c>
      <c r="P75" s="264">
        <v>15651</v>
      </c>
      <c r="Q75" s="264">
        <v>1253</v>
      </c>
      <c r="R75" s="264">
        <v>1910</v>
      </c>
      <c r="S75" s="264">
        <v>29175</v>
      </c>
      <c r="T75" s="264">
        <v>83881</v>
      </c>
      <c r="U75" s="264">
        <v>18096</v>
      </c>
      <c r="V75" s="264">
        <v>75502</v>
      </c>
      <c r="W75" s="264">
        <v>80903</v>
      </c>
      <c r="X75" s="264">
        <v>109770</v>
      </c>
      <c r="Y75" s="264">
        <v>6916</v>
      </c>
      <c r="Z75" s="264">
        <v>2569</v>
      </c>
      <c r="AA75" s="264">
        <v>260</v>
      </c>
      <c r="AB75" s="264">
        <v>448</v>
      </c>
      <c r="AC75" s="264">
        <v>97262</v>
      </c>
      <c r="AD75" s="264">
        <v>4513</v>
      </c>
      <c r="AE75" s="264">
        <v>11480</v>
      </c>
      <c r="AF75" s="264">
        <v>73850</v>
      </c>
      <c r="AG75" s="264">
        <v>15782</v>
      </c>
      <c r="AH75" s="264">
        <v>12374</v>
      </c>
      <c r="AI75" s="264">
        <v>10628</v>
      </c>
      <c r="AJ75" s="264">
        <v>170351</v>
      </c>
      <c r="AK75" s="264">
        <v>11532</v>
      </c>
      <c r="AL75" s="264">
        <v>0</v>
      </c>
      <c r="AM75" s="264">
        <v>0</v>
      </c>
      <c r="AN75" s="264">
        <v>37209</v>
      </c>
      <c r="AO75" s="264">
        <v>49673</v>
      </c>
      <c r="AP75" s="264">
        <v>676</v>
      </c>
      <c r="AQ75" s="264">
        <v>0</v>
      </c>
      <c r="AR75" s="264">
        <v>9034</v>
      </c>
      <c r="AS75" s="264">
        <v>153274</v>
      </c>
      <c r="AT75" s="264">
        <v>108851</v>
      </c>
      <c r="AU75" s="264">
        <v>219658</v>
      </c>
      <c r="AV75" s="264">
        <v>345490</v>
      </c>
      <c r="AW75" s="264">
        <v>120978</v>
      </c>
      <c r="AX75" s="264">
        <v>80236</v>
      </c>
      <c r="AY75" s="264">
        <v>156053</v>
      </c>
      <c r="AZ75" s="264">
        <v>61515</v>
      </c>
      <c r="BA75" s="264">
        <v>8546</v>
      </c>
      <c r="BB75" s="264">
        <v>15267</v>
      </c>
      <c r="BC75" s="264">
        <v>21720</v>
      </c>
      <c r="BD75" s="264">
        <v>86334</v>
      </c>
      <c r="BE75" s="264">
        <v>11801</v>
      </c>
      <c r="BF75" s="264">
        <v>473436</v>
      </c>
      <c r="BG75" s="264">
        <v>42319</v>
      </c>
      <c r="BH75" s="264">
        <v>3086</v>
      </c>
      <c r="BI75" s="264">
        <v>60092</v>
      </c>
      <c r="BJ75" s="264">
        <v>1204</v>
      </c>
      <c r="BK75" s="264">
        <v>1262254</v>
      </c>
      <c r="BL75" s="264">
        <v>173293</v>
      </c>
      <c r="BM75" s="264">
        <v>895639</v>
      </c>
      <c r="BN75" s="264">
        <v>299929</v>
      </c>
      <c r="BO75" s="264">
        <v>100617</v>
      </c>
      <c r="BP75" s="264">
        <v>32430</v>
      </c>
      <c r="BQ75" s="264">
        <v>180757</v>
      </c>
      <c r="BR75" s="264">
        <v>5331176</v>
      </c>
      <c r="BS75" s="264">
        <v>4782998</v>
      </c>
      <c r="BT75" s="264">
        <v>2627941</v>
      </c>
      <c r="BU75" s="264">
        <v>1211977</v>
      </c>
      <c r="BV75" s="264">
        <v>5507845</v>
      </c>
      <c r="BW75" s="264">
        <v>385717</v>
      </c>
      <c r="BX75" s="264">
        <v>22641</v>
      </c>
      <c r="BY75" s="264">
        <v>1105997</v>
      </c>
      <c r="BZ75" s="264">
        <v>741916</v>
      </c>
      <c r="CA75" s="264">
        <v>235279</v>
      </c>
      <c r="CB75" s="264">
        <v>13865</v>
      </c>
      <c r="CC75" s="264">
        <v>328812</v>
      </c>
      <c r="CD75" s="264">
        <v>331647</v>
      </c>
      <c r="CE75" s="264">
        <v>1074581</v>
      </c>
      <c r="CF75" s="264">
        <v>181996</v>
      </c>
      <c r="CG75" s="264">
        <v>769802</v>
      </c>
      <c r="CH75" s="264">
        <v>130453</v>
      </c>
      <c r="CI75" s="264">
        <v>2115962</v>
      </c>
      <c r="CJ75" s="264">
        <v>391995</v>
      </c>
      <c r="CK75" s="264">
        <v>239902</v>
      </c>
      <c r="CL75" s="264">
        <v>1298218</v>
      </c>
      <c r="CM75" s="264">
        <v>6419210</v>
      </c>
      <c r="CN75" s="264">
        <v>242165</v>
      </c>
      <c r="CO75" s="264">
        <v>514241</v>
      </c>
      <c r="CP75" s="264">
        <v>598654</v>
      </c>
      <c r="CQ75" s="264">
        <v>658546</v>
      </c>
      <c r="CR75" s="264">
        <v>12801</v>
      </c>
      <c r="CS75" s="264">
        <v>222231</v>
      </c>
      <c r="CT75" s="264">
        <v>1426020</v>
      </c>
      <c r="CU75" s="264">
        <v>480561</v>
      </c>
      <c r="CV75" s="264">
        <v>999595</v>
      </c>
      <c r="CW75" s="264">
        <v>825910</v>
      </c>
      <c r="CX75" s="264">
        <v>339898</v>
      </c>
      <c r="CY75" s="264">
        <v>1042691</v>
      </c>
      <c r="CZ75" s="264">
        <v>0</v>
      </c>
      <c r="DA75" s="264">
        <v>1240308</v>
      </c>
      <c r="DB75" s="265">
        <v>50575408</v>
      </c>
      <c r="DC75" s="263">
        <v>0</v>
      </c>
      <c r="DD75" s="264">
        <v>3266970</v>
      </c>
      <c r="DE75" s="264">
        <v>0</v>
      </c>
      <c r="DF75" s="264">
        <v>0</v>
      </c>
      <c r="DG75" s="264">
        <v>0</v>
      </c>
      <c r="DH75" s="264">
        <v>0</v>
      </c>
      <c r="DI75" s="264">
        <v>0</v>
      </c>
      <c r="DJ75" s="265">
        <v>3266970</v>
      </c>
      <c r="DK75" s="265">
        <v>53842378</v>
      </c>
      <c r="DL75" s="265">
        <v>0</v>
      </c>
      <c r="DM75" s="265">
        <v>3266970</v>
      </c>
      <c r="DN75" s="265">
        <v>53842378</v>
      </c>
      <c r="DO75" s="265">
        <v>-3893012</v>
      </c>
      <c r="DP75" s="264">
        <v>-626042</v>
      </c>
      <c r="DQ75" s="265">
        <v>49949366</v>
      </c>
      <c r="DS75" s="389">
        <v>7.2303859999999998E-2</v>
      </c>
      <c r="DT75" s="389">
        <v>0.92769614</v>
      </c>
      <c r="DU75" s="389">
        <v>1.2846261754442851E-3</v>
      </c>
      <c r="DV75" s="389">
        <v>0</v>
      </c>
      <c r="DZ75" s="246"/>
    </row>
    <row r="76" spans="1:131" ht="15" customHeight="1">
      <c r="A76" s="266" t="s">
        <v>401</v>
      </c>
      <c r="B76" s="267" t="s">
        <v>551</v>
      </c>
      <c r="C76" s="263">
        <v>0</v>
      </c>
      <c r="D76" s="264">
        <v>0</v>
      </c>
      <c r="E76" s="264">
        <v>0</v>
      </c>
      <c r="F76" s="264">
        <v>0</v>
      </c>
      <c r="G76" s="264">
        <v>0</v>
      </c>
      <c r="H76" s="264">
        <v>0</v>
      </c>
      <c r="I76" s="264">
        <v>0</v>
      </c>
      <c r="J76" s="264">
        <v>0</v>
      </c>
      <c r="K76" s="264">
        <v>0</v>
      </c>
      <c r="L76" s="264">
        <v>0</v>
      </c>
      <c r="M76" s="264">
        <v>0</v>
      </c>
      <c r="N76" s="264">
        <v>0</v>
      </c>
      <c r="O76" s="264">
        <v>0</v>
      </c>
      <c r="P76" s="264">
        <v>0</v>
      </c>
      <c r="Q76" s="264">
        <v>0</v>
      </c>
      <c r="R76" s="264">
        <v>0</v>
      </c>
      <c r="S76" s="264">
        <v>0</v>
      </c>
      <c r="T76" s="264">
        <v>0</v>
      </c>
      <c r="U76" s="264">
        <v>0</v>
      </c>
      <c r="V76" s="264">
        <v>0</v>
      </c>
      <c r="W76" s="264">
        <v>0</v>
      </c>
      <c r="X76" s="264">
        <v>0</v>
      </c>
      <c r="Y76" s="264">
        <v>0</v>
      </c>
      <c r="Z76" s="264">
        <v>0</v>
      </c>
      <c r="AA76" s="264">
        <v>0</v>
      </c>
      <c r="AB76" s="264">
        <v>0</v>
      </c>
      <c r="AC76" s="264">
        <v>0</v>
      </c>
      <c r="AD76" s="264">
        <v>0</v>
      </c>
      <c r="AE76" s="264">
        <v>0</v>
      </c>
      <c r="AF76" s="264">
        <v>0</v>
      </c>
      <c r="AG76" s="264">
        <v>0</v>
      </c>
      <c r="AH76" s="264">
        <v>0</v>
      </c>
      <c r="AI76" s="264">
        <v>0</v>
      </c>
      <c r="AJ76" s="264">
        <v>0</v>
      </c>
      <c r="AK76" s="264">
        <v>0</v>
      </c>
      <c r="AL76" s="264">
        <v>0</v>
      </c>
      <c r="AM76" s="264">
        <v>0</v>
      </c>
      <c r="AN76" s="264">
        <v>0</v>
      </c>
      <c r="AO76" s="264">
        <v>0</v>
      </c>
      <c r="AP76" s="264">
        <v>0</v>
      </c>
      <c r="AQ76" s="264">
        <v>0</v>
      </c>
      <c r="AR76" s="264">
        <v>0</v>
      </c>
      <c r="AS76" s="264">
        <v>0</v>
      </c>
      <c r="AT76" s="264">
        <v>0</v>
      </c>
      <c r="AU76" s="264">
        <v>0</v>
      </c>
      <c r="AV76" s="264">
        <v>0</v>
      </c>
      <c r="AW76" s="264">
        <v>0</v>
      </c>
      <c r="AX76" s="264">
        <v>0</v>
      </c>
      <c r="AY76" s="264">
        <v>0</v>
      </c>
      <c r="AZ76" s="264">
        <v>0</v>
      </c>
      <c r="BA76" s="264">
        <v>0</v>
      </c>
      <c r="BB76" s="264">
        <v>0</v>
      </c>
      <c r="BC76" s="264">
        <v>0</v>
      </c>
      <c r="BD76" s="264">
        <v>0</v>
      </c>
      <c r="BE76" s="264">
        <v>0</v>
      </c>
      <c r="BF76" s="264">
        <v>0</v>
      </c>
      <c r="BG76" s="264">
        <v>0</v>
      </c>
      <c r="BH76" s="264">
        <v>0</v>
      </c>
      <c r="BI76" s="264">
        <v>0</v>
      </c>
      <c r="BJ76" s="264">
        <v>0</v>
      </c>
      <c r="BK76" s="264">
        <v>0</v>
      </c>
      <c r="BL76" s="264">
        <v>0</v>
      </c>
      <c r="BM76" s="264">
        <v>0</v>
      </c>
      <c r="BN76" s="264">
        <v>0</v>
      </c>
      <c r="BO76" s="264">
        <v>0</v>
      </c>
      <c r="BP76" s="264">
        <v>0</v>
      </c>
      <c r="BQ76" s="264">
        <v>0</v>
      </c>
      <c r="BR76" s="264">
        <v>0</v>
      </c>
      <c r="BS76" s="264">
        <v>0</v>
      </c>
      <c r="BT76" s="264">
        <v>0</v>
      </c>
      <c r="BU76" s="264">
        <v>0</v>
      </c>
      <c r="BV76" s="264">
        <v>0</v>
      </c>
      <c r="BW76" s="264">
        <v>0</v>
      </c>
      <c r="BX76" s="264">
        <v>0</v>
      </c>
      <c r="BY76" s="264">
        <v>0</v>
      </c>
      <c r="BZ76" s="264">
        <v>0</v>
      </c>
      <c r="CA76" s="264">
        <v>0</v>
      </c>
      <c r="CB76" s="264">
        <v>0</v>
      </c>
      <c r="CC76" s="264">
        <v>0</v>
      </c>
      <c r="CD76" s="264">
        <v>0</v>
      </c>
      <c r="CE76" s="264">
        <v>0</v>
      </c>
      <c r="CF76" s="264">
        <v>0</v>
      </c>
      <c r="CG76" s="264">
        <v>0</v>
      </c>
      <c r="CH76" s="264">
        <v>0</v>
      </c>
      <c r="CI76" s="264">
        <v>0</v>
      </c>
      <c r="CJ76" s="264">
        <v>0</v>
      </c>
      <c r="CK76" s="264">
        <v>0</v>
      </c>
      <c r="CL76" s="264">
        <v>0</v>
      </c>
      <c r="CM76" s="264">
        <v>0</v>
      </c>
      <c r="CN76" s="264">
        <v>0</v>
      </c>
      <c r="CO76" s="264">
        <v>0</v>
      </c>
      <c r="CP76" s="264">
        <v>0</v>
      </c>
      <c r="CQ76" s="264">
        <v>0</v>
      </c>
      <c r="CR76" s="264">
        <v>0</v>
      </c>
      <c r="CS76" s="264">
        <v>0</v>
      </c>
      <c r="CT76" s="264">
        <v>0</v>
      </c>
      <c r="CU76" s="264">
        <v>0</v>
      </c>
      <c r="CV76" s="264">
        <v>0</v>
      </c>
      <c r="CW76" s="264">
        <v>0</v>
      </c>
      <c r="CX76" s="264">
        <v>0</v>
      </c>
      <c r="CY76" s="264">
        <v>0</v>
      </c>
      <c r="CZ76" s="264">
        <v>0</v>
      </c>
      <c r="DA76" s="264">
        <v>0</v>
      </c>
      <c r="DB76" s="265">
        <v>0</v>
      </c>
      <c r="DC76" s="263">
        <v>0</v>
      </c>
      <c r="DD76" s="264">
        <v>119180091</v>
      </c>
      <c r="DE76" s="264">
        <v>3106484</v>
      </c>
      <c r="DF76" s="264">
        <v>0</v>
      </c>
      <c r="DG76" s="264">
        <v>0</v>
      </c>
      <c r="DH76" s="264">
        <v>0</v>
      </c>
      <c r="DI76" s="264">
        <v>0</v>
      </c>
      <c r="DJ76" s="265">
        <v>122286575</v>
      </c>
      <c r="DK76" s="265">
        <v>122286575</v>
      </c>
      <c r="DL76" s="265">
        <v>54797</v>
      </c>
      <c r="DM76" s="265">
        <v>122341372</v>
      </c>
      <c r="DN76" s="265">
        <v>122341372</v>
      </c>
      <c r="DO76" s="265">
        <v>0</v>
      </c>
      <c r="DP76" s="264">
        <v>122341372</v>
      </c>
      <c r="DQ76" s="265">
        <v>122341372</v>
      </c>
      <c r="DS76" s="389">
        <v>0</v>
      </c>
      <c r="DT76" s="389">
        <v>1</v>
      </c>
      <c r="DU76" s="389">
        <v>4.6863566084301922E-2</v>
      </c>
      <c r="DV76" s="389">
        <v>2.6842742391767409E-3</v>
      </c>
      <c r="DZ76" s="246"/>
    </row>
    <row r="77" spans="1:131" ht="15" customHeight="1">
      <c r="A77" s="266" t="s">
        <v>402</v>
      </c>
      <c r="B77" s="267" t="s">
        <v>552</v>
      </c>
      <c r="C77" s="263">
        <v>0</v>
      </c>
      <c r="D77" s="264">
        <v>0</v>
      </c>
      <c r="E77" s="264">
        <v>0</v>
      </c>
      <c r="F77" s="264">
        <v>0</v>
      </c>
      <c r="G77" s="264">
        <v>0</v>
      </c>
      <c r="H77" s="264">
        <v>0</v>
      </c>
      <c r="I77" s="264">
        <v>0</v>
      </c>
      <c r="J77" s="264">
        <v>0</v>
      </c>
      <c r="K77" s="264">
        <v>0</v>
      </c>
      <c r="L77" s="264">
        <v>0</v>
      </c>
      <c r="M77" s="264">
        <v>0</v>
      </c>
      <c r="N77" s="264">
        <v>0</v>
      </c>
      <c r="O77" s="264">
        <v>0</v>
      </c>
      <c r="P77" s="264">
        <v>0</v>
      </c>
      <c r="Q77" s="264">
        <v>0</v>
      </c>
      <c r="R77" s="264">
        <v>0</v>
      </c>
      <c r="S77" s="264">
        <v>0</v>
      </c>
      <c r="T77" s="264">
        <v>0</v>
      </c>
      <c r="U77" s="264">
        <v>0</v>
      </c>
      <c r="V77" s="264">
        <v>0</v>
      </c>
      <c r="W77" s="264">
        <v>0</v>
      </c>
      <c r="X77" s="264">
        <v>0</v>
      </c>
      <c r="Y77" s="264">
        <v>0</v>
      </c>
      <c r="Z77" s="264">
        <v>0</v>
      </c>
      <c r="AA77" s="264">
        <v>0</v>
      </c>
      <c r="AB77" s="264">
        <v>0</v>
      </c>
      <c r="AC77" s="264">
        <v>0</v>
      </c>
      <c r="AD77" s="264">
        <v>0</v>
      </c>
      <c r="AE77" s="264">
        <v>0</v>
      </c>
      <c r="AF77" s="264">
        <v>0</v>
      </c>
      <c r="AG77" s="264">
        <v>0</v>
      </c>
      <c r="AH77" s="264">
        <v>0</v>
      </c>
      <c r="AI77" s="264">
        <v>0</v>
      </c>
      <c r="AJ77" s="264">
        <v>0</v>
      </c>
      <c r="AK77" s="264">
        <v>0</v>
      </c>
      <c r="AL77" s="264">
        <v>0</v>
      </c>
      <c r="AM77" s="264">
        <v>0</v>
      </c>
      <c r="AN77" s="264">
        <v>0</v>
      </c>
      <c r="AO77" s="264">
        <v>0</v>
      </c>
      <c r="AP77" s="264">
        <v>0</v>
      </c>
      <c r="AQ77" s="264">
        <v>0</v>
      </c>
      <c r="AR77" s="264">
        <v>0</v>
      </c>
      <c r="AS77" s="264">
        <v>0</v>
      </c>
      <c r="AT77" s="264">
        <v>0</v>
      </c>
      <c r="AU77" s="264">
        <v>0</v>
      </c>
      <c r="AV77" s="264">
        <v>0</v>
      </c>
      <c r="AW77" s="264">
        <v>0</v>
      </c>
      <c r="AX77" s="264">
        <v>0</v>
      </c>
      <c r="AY77" s="264">
        <v>0</v>
      </c>
      <c r="AZ77" s="264">
        <v>0</v>
      </c>
      <c r="BA77" s="264">
        <v>0</v>
      </c>
      <c r="BB77" s="264">
        <v>0</v>
      </c>
      <c r="BC77" s="264">
        <v>0</v>
      </c>
      <c r="BD77" s="264">
        <v>0</v>
      </c>
      <c r="BE77" s="264">
        <v>0</v>
      </c>
      <c r="BF77" s="264">
        <v>0</v>
      </c>
      <c r="BG77" s="264">
        <v>0</v>
      </c>
      <c r="BH77" s="264">
        <v>0</v>
      </c>
      <c r="BI77" s="264">
        <v>0</v>
      </c>
      <c r="BJ77" s="264">
        <v>0</v>
      </c>
      <c r="BK77" s="264">
        <v>0</v>
      </c>
      <c r="BL77" s="264">
        <v>0</v>
      </c>
      <c r="BM77" s="264">
        <v>0</v>
      </c>
      <c r="BN77" s="264">
        <v>0</v>
      </c>
      <c r="BO77" s="264">
        <v>0</v>
      </c>
      <c r="BP77" s="264">
        <v>0</v>
      </c>
      <c r="BQ77" s="264">
        <v>0</v>
      </c>
      <c r="BR77" s="264">
        <v>0</v>
      </c>
      <c r="BS77" s="264">
        <v>0</v>
      </c>
      <c r="BT77" s="264">
        <v>0</v>
      </c>
      <c r="BU77" s="264">
        <v>0</v>
      </c>
      <c r="BV77" s="264">
        <v>0</v>
      </c>
      <c r="BW77" s="264">
        <v>0</v>
      </c>
      <c r="BX77" s="264">
        <v>0</v>
      </c>
      <c r="BY77" s="264">
        <v>0</v>
      </c>
      <c r="BZ77" s="264">
        <v>0</v>
      </c>
      <c r="CA77" s="264">
        <v>0</v>
      </c>
      <c r="CB77" s="264">
        <v>0</v>
      </c>
      <c r="CC77" s="264">
        <v>0</v>
      </c>
      <c r="CD77" s="264">
        <v>0</v>
      </c>
      <c r="CE77" s="264">
        <v>0</v>
      </c>
      <c r="CF77" s="264">
        <v>0</v>
      </c>
      <c r="CG77" s="264">
        <v>0</v>
      </c>
      <c r="CH77" s="264">
        <v>0</v>
      </c>
      <c r="CI77" s="264">
        <v>0</v>
      </c>
      <c r="CJ77" s="264">
        <v>0</v>
      </c>
      <c r="CK77" s="264">
        <v>0</v>
      </c>
      <c r="CL77" s="264">
        <v>0</v>
      </c>
      <c r="CM77" s="264">
        <v>0</v>
      </c>
      <c r="CN77" s="264">
        <v>0</v>
      </c>
      <c r="CO77" s="264">
        <v>0</v>
      </c>
      <c r="CP77" s="264">
        <v>0</v>
      </c>
      <c r="CQ77" s="264">
        <v>0</v>
      </c>
      <c r="CR77" s="264">
        <v>0</v>
      </c>
      <c r="CS77" s="264">
        <v>0</v>
      </c>
      <c r="CT77" s="264">
        <v>0</v>
      </c>
      <c r="CU77" s="264">
        <v>0</v>
      </c>
      <c r="CV77" s="264">
        <v>0</v>
      </c>
      <c r="CW77" s="264">
        <v>0</v>
      </c>
      <c r="CX77" s="264">
        <v>0</v>
      </c>
      <c r="CY77" s="264">
        <v>0</v>
      </c>
      <c r="CZ77" s="264">
        <v>0</v>
      </c>
      <c r="DA77" s="264">
        <v>0</v>
      </c>
      <c r="DB77" s="265">
        <v>0</v>
      </c>
      <c r="DC77" s="263">
        <v>0</v>
      </c>
      <c r="DD77" s="264">
        <v>504738234</v>
      </c>
      <c r="DE77" s="264">
        <v>349592</v>
      </c>
      <c r="DF77" s="264">
        <v>0</v>
      </c>
      <c r="DG77" s="264">
        <v>0</v>
      </c>
      <c r="DH77" s="264">
        <v>0</v>
      </c>
      <c r="DI77" s="264">
        <v>0</v>
      </c>
      <c r="DJ77" s="265">
        <v>505087826</v>
      </c>
      <c r="DK77" s="265">
        <v>505087826</v>
      </c>
      <c r="DL77" s="265">
        <v>0</v>
      </c>
      <c r="DM77" s="265">
        <v>505087826</v>
      </c>
      <c r="DN77" s="265">
        <v>505087826</v>
      </c>
      <c r="DO77" s="265">
        <v>0</v>
      </c>
      <c r="DP77" s="264">
        <v>505087826</v>
      </c>
      <c r="DQ77" s="265">
        <v>505087826</v>
      </c>
      <c r="DS77" s="389">
        <v>0</v>
      </c>
      <c r="DT77" s="389">
        <v>1</v>
      </c>
      <c r="DU77" s="389">
        <v>0.19847135025541177</v>
      </c>
      <c r="DV77" s="389">
        <v>3.0207810496441482E-4</v>
      </c>
    </row>
    <row r="78" spans="1:131" ht="15" customHeight="1">
      <c r="A78" s="266" t="s">
        <v>403</v>
      </c>
      <c r="B78" s="267" t="s">
        <v>654</v>
      </c>
      <c r="C78" s="263">
        <v>16693</v>
      </c>
      <c r="D78" s="264">
        <v>18053</v>
      </c>
      <c r="E78" s="264">
        <v>2971</v>
      </c>
      <c r="F78" s="264">
        <v>18395</v>
      </c>
      <c r="G78" s="264">
        <v>15952</v>
      </c>
      <c r="H78" s="264">
        <v>0</v>
      </c>
      <c r="I78" s="264">
        <v>0</v>
      </c>
      <c r="J78" s="264">
        <v>24183</v>
      </c>
      <c r="K78" s="264">
        <v>36359</v>
      </c>
      <c r="L78" s="264">
        <v>2370</v>
      </c>
      <c r="M78" s="264">
        <v>95032</v>
      </c>
      <c r="N78" s="264">
        <v>29166</v>
      </c>
      <c r="O78" s="264">
        <v>24289</v>
      </c>
      <c r="P78" s="264">
        <v>4987</v>
      </c>
      <c r="Q78" s="264">
        <v>1036</v>
      </c>
      <c r="R78" s="264">
        <v>1677</v>
      </c>
      <c r="S78" s="264">
        <v>8669</v>
      </c>
      <c r="T78" s="264">
        <v>30823</v>
      </c>
      <c r="U78" s="264">
        <v>3244</v>
      </c>
      <c r="V78" s="264">
        <v>27810</v>
      </c>
      <c r="W78" s="264">
        <v>64215</v>
      </c>
      <c r="X78" s="264">
        <v>62867</v>
      </c>
      <c r="Y78" s="264">
        <v>3302</v>
      </c>
      <c r="Z78" s="264">
        <v>425</v>
      </c>
      <c r="AA78" s="264">
        <v>94</v>
      </c>
      <c r="AB78" s="264">
        <v>376</v>
      </c>
      <c r="AC78" s="264">
        <v>65729</v>
      </c>
      <c r="AD78" s="264">
        <v>3838</v>
      </c>
      <c r="AE78" s="264">
        <v>4520</v>
      </c>
      <c r="AF78" s="264">
        <v>40869</v>
      </c>
      <c r="AG78" s="264">
        <v>7735</v>
      </c>
      <c r="AH78" s="264">
        <v>1719</v>
      </c>
      <c r="AI78" s="264">
        <v>6279</v>
      </c>
      <c r="AJ78" s="264">
        <v>50557</v>
      </c>
      <c r="AK78" s="264">
        <v>38224</v>
      </c>
      <c r="AL78" s="264">
        <v>0</v>
      </c>
      <c r="AM78" s="264">
        <v>0</v>
      </c>
      <c r="AN78" s="264">
        <v>8549</v>
      </c>
      <c r="AO78" s="264">
        <v>9437</v>
      </c>
      <c r="AP78" s="264">
        <v>885</v>
      </c>
      <c r="AQ78" s="264">
        <v>0</v>
      </c>
      <c r="AR78" s="264">
        <v>5277</v>
      </c>
      <c r="AS78" s="264">
        <v>61663</v>
      </c>
      <c r="AT78" s="264">
        <v>22125</v>
      </c>
      <c r="AU78" s="264">
        <v>89828</v>
      </c>
      <c r="AV78" s="264">
        <v>166609</v>
      </c>
      <c r="AW78" s="264">
        <v>130456</v>
      </c>
      <c r="AX78" s="264">
        <v>72541</v>
      </c>
      <c r="AY78" s="264">
        <v>195617</v>
      </c>
      <c r="AZ78" s="264">
        <v>23826</v>
      </c>
      <c r="BA78" s="264">
        <v>2685</v>
      </c>
      <c r="BB78" s="264">
        <v>23543</v>
      </c>
      <c r="BC78" s="264">
        <v>3172</v>
      </c>
      <c r="BD78" s="264">
        <v>164038</v>
      </c>
      <c r="BE78" s="264">
        <v>11070</v>
      </c>
      <c r="BF78" s="264">
        <v>165888</v>
      </c>
      <c r="BG78" s="264">
        <v>5881</v>
      </c>
      <c r="BH78" s="264">
        <v>1647</v>
      </c>
      <c r="BI78" s="264">
        <v>18942</v>
      </c>
      <c r="BJ78" s="264">
        <v>18064</v>
      </c>
      <c r="BK78" s="264">
        <v>156242</v>
      </c>
      <c r="BL78" s="264">
        <v>63042</v>
      </c>
      <c r="BM78" s="264">
        <v>461336</v>
      </c>
      <c r="BN78" s="264">
        <v>8474</v>
      </c>
      <c r="BO78" s="264">
        <v>3310</v>
      </c>
      <c r="BP78" s="264">
        <v>20295</v>
      </c>
      <c r="BQ78" s="264">
        <v>347050</v>
      </c>
      <c r="BR78" s="264">
        <v>777580</v>
      </c>
      <c r="BS78" s="264">
        <v>369946</v>
      </c>
      <c r="BT78" s="264">
        <v>1140576</v>
      </c>
      <c r="BU78" s="264">
        <v>7506</v>
      </c>
      <c r="BV78" s="264">
        <v>7844</v>
      </c>
      <c r="BW78" s="264">
        <v>460</v>
      </c>
      <c r="BX78" s="264">
        <v>15259</v>
      </c>
      <c r="BY78" s="264">
        <v>216483</v>
      </c>
      <c r="BZ78" s="264">
        <v>25487</v>
      </c>
      <c r="CA78" s="264">
        <v>6478</v>
      </c>
      <c r="CB78" s="264">
        <v>2285</v>
      </c>
      <c r="CC78" s="264">
        <v>36935</v>
      </c>
      <c r="CD78" s="264">
        <v>4402</v>
      </c>
      <c r="CE78" s="264">
        <v>22172</v>
      </c>
      <c r="CF78" s="264">
        <v>24581</v>
      </c>
      <c r="CG78" s="264">
        <v>99735</v>
      </c>
      <c r="CH78" s="264">
        <v>41513</v>
      </c>
      <c r="CI78" s="264">
        <v>56185</v>
      </c>
      <c r="CJ78" s="264">
        <v>1266431</v>
      </c>
      <c r="CK78" s="264">
        <v>510665</v>
      </c>
      <c r="CL78" s="264">
        <v>150053</v>
      </c>
      <c r="CM78" s="264">
        <v>362042</v>
      </c>
      <c r="CN78" s="264">
        <v>36920</v>
      </c>
      <c r="CO78" s="264">
        <v>49347</v>
      </c>
      <c r="CP78" s="264">
        <v>101491</v>
      </c>
      <c r="CQ78" s="264">
        <v>71205</v>
      </c>
      <c r="CR78" s="264">
        <v>11328</v>
      </c>
      <c r="CS78" s="264">
        <v>39654</v>
      </c>
      <c r="CT78" s="264">
        <v>127899</v>
      </c>
      <c r="CU78" s="264">
        <v>32126</v>
      </c>
      <c r="CV78" s="264">
        <v>132249</v>
      </c>
      <c r="CW78" s="264">
        <v>29122</v>
      </c>
      <c r="CX78" s="264">
        <v>47172</v>
      </c>
      <c r="CY78" s="264">
        <v>56638</v>
      </c>
      <c r="CZ78" s="264">
        <v>8120</v>
      </c>
      <c r="DA78" s="264">
        <v>88898</v>
      </c>
      <c r="DB78" s="265">
        <v>8950737</v>
      </c>
      <c r="DC78" s="263">
        <v>168294</v>
      </c>
      <c r="DD78" s="264">
        <v>16895818</v>
      </c>
      <c r="DE78" s="264">
        <v>266</v>
      </c>
      <c r="DF78" s="264">
        <v>1071</v>
      </c>
      <c r="DG78" s="264">
        <v>4155</v>
      </c>
      <c r="DH78" s="264">
        <v>387</v>
      </c>
      <c r="DI78" s="264">
        <v>0</v>
      </c>
      <c r="DJ78" s="265">
        <v>17069991</v>
      </c>
      <c r="DK78" s="265">
        <v>26020728</v>
      </c>
      <c r="DL78" s="265">
        <v>4739680</v>
      </c>
      <c r="DM78" s="265">
        <v>21809671</v>
      </c>
      <c r="DN78" s="265">
        <v>30760408</v>
      </c>
      <c r="DO78" s="265">
        <v>-12569963</v>
      </c>
      <c r="DP78" s="264">
        <v>9239708</v>
      </c>
      <c r="DQ78" s="265">
        <v>18190445</v>
      </c>
      <c r="DS78" s="389">
        <v>0.48307498999999998</v>
      </c>
      <c r="DT78" s="389">
        <v>0.51692501000000002</v>
      </c>
      <c r="DU78" s="389">
        <v>6.6437126935180637E-3</v>
      </c>
      <c r="DV78" s="389">
        <v>2.2984729604949295E-7</v>
      </c>
    </row>
    <row r="79" spans="1:131" ht="15" customHeight="1">
      <c r="A79" s="266" t="s">
        <v>404</v>
      </c>
      <c r="B79" s="267" t="s">
        <v>655</v>
      </c>
      <c r="C79" s="263">
        <v>715203</v>
      </c>
      <c r="D79" s="264">
        <v>4931307</v>
      </c>
      <c r="E79" s="264">
        <v>109458</v>
      </c>
      <c r="F79" s="264">
        <v>865864</v>
      </c>
      <c r="G79" s="264">
        <v>193389</v>
      </c>
      <c r="H79" s="264">
        <v>0</v>
      </c>
      <c r="I79" s="264">
        <v>0</v>
      </c>
      <c r="J79" s="264">
        <v>161113</v>
      </c>
      <c r="K79" s="264">
        <v>797967</v>
      </c>
      <c r="L79" s="264">
        <v>656370</v>
      </c>
      <c r="M79" s="264">
        <v>2275944</v>
      </c>
      <c r="N79" s="264">
        <v>669565</v>
      </c>
      <c r="O79" s="264">
        <v>985672</v>
      </c>
      <c r="P79" s="264">
        <v>75925</v>
      </c>
      <c r="Q79" s="264">
        <v>77093</v>
      </c>
      <c r="R79" s="264">
        <v>6941</v>
      </c>
      <c r="S79" s="264">
        <v>50113</v>
      </c>
      <c r="T79" s="264">
        <v>1112611</v>
      </c>
      <c r="U79" s="264">
        <v>90472</v>
      </c>
      <c r="V79" s="264">
        <v>560044</v>
      </c>
      <c r="W79" s="264">
        <v>843733</v>
      </c>
      <c r="X79" s="264">
        <v>390438</v>
      </c>
      <c r="Y79" s="264">
        <v>83209</v>
      </c>
      <c r="Z79" s="264">
        <v>2997</v>
      </c>
      <c r="AA79" s="264">
        <v>1236</v>
      </c>
      <c r="AB79" s="264">
        <v>3490</v>
      </c>
      <c r="AC79" s="264">
        <v>317939</v>
      </c>
      <c r="AD79" s="264">
        <v>59140</v>
      </c>
      <c r="AE79" s="264">
        <v>408338</v>
      </c>
      <c r="AF79" s="264">
        <v>292730</v>
      </c>
      <c r="AG79" s="264">
        <v>66450</v>
      </c>
      <c r="AH79" s="264">
        <v>126897</v>
      </c>
      <c r="AI79" s="264">
        <v>98149</v>
      </c>
      <c r="AJ79" s="264">
        <v>1688168</v>
      </c>
      <c r="AK79" s="264">
        <v>225099</v>
      </c>
      <c r="AL79" s="264">
        <v>0</v>
      </c>
      <c r="AM79" s="264">
        <v>0</v>
      </c>
      <c r="AN79" s="264">
        <v>93385</v>
      </c>
      <c r="AO79" s="264">
        <v>642162</v>
      </c>
      <c r="AP79" s="264">
        <v>11125</v>
      </c>
      <c r="AQ79" s="264">
        <v>0</v>
      </c>
      <c r="AR79" s="264">
        <v>91158</v>
      </c>
      <c r="AS79" s="264">
        <v>422677</v>
      </c>
      <c r="AT79" s="264">
        <v>593590</v>
      </c>
      <c r="AU79" s="264">
        <v>779255</v>
      </c>
      <c r="AV79" s="264">
        <v>1205825</v>
      </c>
      <c r="AW79" s="264">
        <v>633452</v>
      </c>
      <c r="AX79" s="264">
        <v>586905</v>
      </c>
      <c r="AY79" s="264">
        <v>1214660</v>
      </c>
      <c r="AZ79" s="264">
        <v>289488</v>
      </c>
      <c r="BA79" s="264">
        <v>27265</v>
      </c>
      <c r="BB79" s="264">
        <v>57711</v>
      </c>
      <c r="BC79" s="264">
        <v>48289</v>
      </c>
      <c r="BD79" s="264">
        <v>321173</v>
      </c>
      <c r="BE79" s="264">
        <v>65360</v>
      </c>
      <c r="BF79" s="264">
        <v>7411258</v>
      </c>
      <c r="BG79" s="264">
        <v>175294</v>
      </c>
      <c r="BH79" s="264">
        <v>20525</v>
      </c>
      <c r="BI79" s="264">
        <v>373461</v>
      </c>
      <c r="BJ79" s="264">
        <v>3776826</v>
      </c>
      <c r="BK79" s="264">
        <v>4325192</v>
      </c>
      <c r="BL79" s="264">
        <v>1454012</v>
      </c>
      <c r="BM79" s="264">
        <v>12683535</v>
      </c>
      <c r="BN79" s="264">
        <v>108140</v>
      </c>
      <c r="BO79" s="264">
        <v>184616</v>
      </c>
      <c r="BP79" s="264">
        <v>175631</v>
      </c>
      <c r="BQ79" s="264">
        <v>1735796</v>
      </c>
      <c r="BR79" s="264">
        <v>1194101</v>
      </c>
      <c r="BS79" s="264">
        <v>1331820</v>
      </c>
      <c r="BT79" s="264">
        <v>2121943</v>
      </c>
      <c r="BU79" s="264">
        <v>36590</v>
      </c>
      <c r="BV79" s="264">
        <v>79617</v>
      </c>
      <c r="BW79" s="264">
        <v>19222</v>
      </c>
      <c r="BX79" s="264">
        <v>13913</v>
      </c>
      <c r="BY79" s="264">
        <v>446631</v>
      </c>
      <c r="BZ79" s="264">
        <v>270962</v>
      </c>
      <c r="CA79" s="264">
        <v>25068</v>
      </c>
      <c r="CB79" s="264">
        <v>12725</v>
      </c>
      <c r="CC79" s="264">
        <v>13627</v>
      </c>
      <c r="CD79" s="264">
        <v>15961</v>
      </c>
      <c r="CE79" s="264">
        <v>201097</v>
      </c>
      <c r="CF79" s="264">
        <v>1052647</v>
      </c>
      <c r="CG79" s="264">
        <v>506986</v>
      </c>
      <c r="CH79" s="264">
        <v>96951</v>
      </c>
      <c r="CI79" s="264">
        <v>579193</v>
      </c>
      <c r="CJ79" s="264">
        <v>3994979</v>
      </c>
      <c r="CK79" s="264">
        <v>737072</v>
      </c>
      <c r="CL79" s="264">
        <v>573653</v>
      </c>
      <c r="CM79" s="264">
        <v>2880842</v>
      </c>
      <c r="CN79" s="264">
        <v>351625</v>
      </c>
      <c r="CO79" s="264">
        <v>248375</v>
      </c>
      <c r="CP79" s="264">
        <v>518600</v>
      </c>
      <c r="CQ79" s="264">
        <v>233697</v>
      </c>
      <c r="CR79" s="264">
        <v>10285</v>
      </c>
      <c r="CS79" s="264">
        <v>790535</v>
      </c>
      <c r="CT79" s="264">
        <v>632521</v>
      </c>
      <c r="CU79" s="264">
        <v>399422</v>
      </c>
      <c r="CV79" s="264">
        <v>1621753</v>
      </c>
      <c r="CW79" s="264">
        <v>114034</v>
      </c>
      <c r="CX79" s="264">
        <v>204664</v>
      </c>
      <c r="CY79" s="264">
        <v>799568</v>
      </c>
      <c r="CZ79" s="264">
        <v>453261</v>
      </c>
      <c r="DA79" s="264">
        <v>1990475</v>
      </c>
      <c r="DB79" s="265">
        <v>83025245</v>
      </c>
      <c r="DC79" s="263">
        <v>2702224</v>
      </c>
      <c r="DD79" s="264">
        <v>25921336</v>
      </c>
      <c r="DE79" s="264">
        <v>30910</v>
      </c>
      <c r="DF79" s="264">
        <v>573328</v>
      </c>
      <c r="DG79" s="264">
        <v>4424386</v>
      </c>
      <c r="DH79" s="264">
        <v>37309</v>
      </c>
      <c r="DI79" s="264">
        <v>0</v>
      </c>
      <c r="DJ79" s="265">
        <v>33689493</v>
      </c>
      <c r="DK79" s="265">
        <v>116714738</v>
      </c>
      <c r="DL79" s="265">
        <v>57869640</v>
      </c>
      <c r="DM79" s="265">
        <v>91559133</v>
      </c>
      <c r="DN79" s="265">
        <v>174584378</v>
      </c>
      <c r="DO79" s="265">
        <v>-38014121</v>
      </c>
      <c r="DP79" s="264">
        <v>53545012</v>
      </c>
      <c r="DQ79" s="265">
        <v>136570257</v>
      </c>
      <c r="DS79" s="389">
        <v>0.32570112000000001</v>
      </c>
      <c r="DT79" s="389">
        <v>0.67429888000000004</v>
      </c>
      <c r="DU79" s="389">
        <v>1.0192694370651172E-2</v>
      </c>
      <c r="DV79" s="389">
        <v>2.6708947071014388E-5</v>
      </c>
    </row>
    <row r="80" spans="1:131" ht="15" customHeight="1">
      <c r="A80" s="266" t="s">
        <v>405</v>
      </c>
      <c r="B80" s="267" t="s">
        <v>656</v>
      </c>
      <c r="C80" s="263">
        <v>3558972</v>
      </c>
      <c r="D80" s="264">
        <v>1373875</v>
      </c>
      <c r="E80" s="264">
        <v>188860</v>
      </c>
      <c r="F80" s="264">
        <v>2521058</v>
      </c>
      <c r="G80" s="264">
        <v>545418</v>
      </c>
      <c r="H80" s="264">
        <v>0</v>
      </c>
      <c r="I80" s="264">
        <v>0</v>
      </c>
      <c r="J80" s="264">
        <v>3615247</v>
      </c>
      <c r="K80" s="264">
        <v>414606</v>
      </c>
      <c r="L80" s="264">
        <v>451952</v>
      </c>
      <c r="M80" s="264">
        <v>178724</v>
      </c>
      <c r="N80" s="264">
        <v>300735</v>
      </c>
      <c r="O80" s="264">
        <v>347989</v>
      </c>
      <c r="P80" s="264">
        <v>52157</v>
      </c>
      <c r="Q80" s="264">
        <v>12081</v>
      </c>
      <c r="R80" s="264">
        <v>9970</v>
      </c>
      <c r="S80" s="264">
        <v>36150</v>
      </c>
      <c r="T80" s="264">
        <v>1056882</v>
      </c>
      <c r="U80" s="264">
        <v>29636</v>
      </c>
      <c r="V80" s="264">
        <v>136237</v>
      </c>
      <c r="W80" s="264">
        <v>154427</v>
      </c>
      <c r="X80" s="264">
        <v>224225</v>
      </c>
      <c r="Y80" s="264">
        <v>22248</v>
      </c>
      <c r="Z80" s="264">
        <v>2958</v>
      </c>
      <c r="AA80" s="264">
        <v>281</v>
      </c>
      <c r="AB80" s="264">
        <v>1448</v>
      </c>
      <c r="AC80" s="264">
        <v>78984</v>
      </c>
      <c r="AD80" s="264">
        <v>698</v>
      </c>
      <c r="AE80" s="264">
        <v>2226</v>
      </c>
      <c r="AF80" s="264">
        <v>40680</v>
      </c>
      <c r="AG80" s="264">
        <v>9775</v>
      </c>
      <c r="AH80" s="264">
        <v>113000</v>
      </c>
      <c r="AI80" s="264">
        <v>40140</v>
      </c>
      <c r="AJ80" s="264">
        <v>1584893</v>
      </c>
      <c r="AK80" s="264">
        <v>37316</v>
      </c>
      <c r="AL80" s="264">
        <v>0</v>
      </c>
      <c r="AM80" s="264">
        <v>0</v>
      </c>
      <c r="AN80" s="264">
        <v>136816</v>
      </c>
      <c r="AO80" s="264">
        <v>83813</v>
      </c>
      <c r="AP80" s="264">
        <v>4222</v>
      </c>
      <c r="AQ80" s="264">
        <v>0</v>
      </c>
      <c r="AR80" s="264">
        <v>39466</v>
      </c>
      <c r="AS80" s="264">
        <v>303766</v>
      </c>
      <c r="AT80" s="264">
        <v>427847</v>
      </c>
      <c r="AU80" s="264">
        <v>404567</v>
      </c>
      <c r="AV80" s="264">
        <v>658141</v>
      </c>
      <c r="AW80" s="264">
        <v>510286</v>
      </c>
      <c r="AX80" s="264">
        <v>288674</v>
      </c>
      <c r="AY80" s="264">
        <v>87377</v>
      </c>
      <c r="AZ80" s="264">
        <v>82875</v>
      </c>
      <c r="BA80" s="264">
        <v>9811</v>
      </c>
      <c r="BB80" s="264">
        <v>30615</v>
      </c>
      <c r="BC80" s="264">
        <v>23829</v>
      </c>
      <c r="BD80" s="264">
        <v>4239</v>
      </c>
      <c r="BE80" s="264">
        <v>24048</v>
      </c>
      <c r="BF80" s="264">
        <v>699344</v>
      </c>
      <c r="BG80" s="264">
        <v>11306</v>
      </c>
      <c r="BH80" s="264">
        <v>1015</v>
      </c>
      <c r="BI80" s="264">
        <v>491579</v>
      </c>
      <c r="BJ80" s="264">
        <v>101285</v>
      </c>
      <c r="BK80" s="264">
        <v>4482639</v>
      </c>
      <c r="BL80" s="264">
        <v>1544200</v>
      </c>
      <c r="BM80" s="264">
        <v>12228830</v>
      </c>
      <c r="BN80" s="264">
        <v>179067</v>
      </c>
      <c r="BO80" s="264">
        <v>46971</v>
      </c>
      <c r="BP80" s="264">
        <v>169291</v>
      </c>
      <c r="BQ80" s="264">
        <v>1522882</v>
      </c>
      <c r="BR80" s="264">
        <v>9340858</v>
      </c>
      <c r="BS80" s="264">
        <v>11466682</v>
      </c>
      <c r="BT80" s="264">
        <v>1661139</v>
      </c>
      <c r="BU80" s="264">
        <v>214396</v>
      </c>
      <c r="BV80" s="264">
        <v>451736</v>
      </c>
      <c r="BW80" s="264">
        <v>312040</v>
      </c>
      <c r="BX80" s="264">
        <v>37596</v>
      </c>
      <c r="BY80" s="264">
        <v>219150</v>
      </c>
      <c r="BZ80" s="264">
        <v>0</v>
      </c>
      <c r="CA80" s="264">
        <v>36370</v>
      </c>
      <c r="CB80" s="264">
        <v>5650</v>
      </c>
      <c r="CC80" s="264">
        <v>15451</v>
      </c>
      <c r="CD80" s="264">
        <v>16272</v>
      </c>
      <c r="CE80" s="264">
        <v>235824</v>
      </c>
      <c r="CF80" s="264">
        <v>131199</v>
      </c>
      <c r="CG80" s="264">
        <v>650687</v>
      </c>
      <c r="CH80" s="264">
        <v>165138</v>
      </c>
      <c r="CI80" s="264">
        <v>1114399</v>
      </c>
      <c r="CJ80" s="264">
        <v>4671271</v>
      </c>
      <c r="CK80" s="264">
        <v>1959038</v>
      </c>
      <c r="CL80" s="264">
        <v>437354</v>
      </c>
      <c r="CM80" s="264">
        <v>1708129</v>
      </c>
      <c r="CN80" s="264">
        <v>476428</v>
      </c>
      <c r="CO80" s="264">
        <v>641164</v>
      </c>
      <c r="CP80" s="264">
        <v>458919</v>
      </c>
      <c r="CQ80" s="264">
        <v>866431</v>
      </c>
      <c r="CR80" s="264">
        <v>42582</v>
      </c>
      <c r="CS80" s="264">
        <v>370679</v>
      </c>
      <c r="CT80" s="264">
        <v>1376227</v>
      </c>
      <c r="CU80" s="264">
        <v>1271872</v>
      </c>
      <c r="CV80" s="264">
        <v>207702</v>
      </c>
      <c r="CW80" s="264">
        <v>441967</v>
      </c>
      <c r="CX80" s="264">
        <v>1363895</v>
      </c>
      <c r="CY80" s="264">
        <v>1083219</v>
      </c>
      <c r="CZ80" s="264">
        <v>0</v>
      </c>
      <c r="DA80" s="264">
        <v>566513</v>
      </c>
      <c r="DB80" s="265">
        <v>85760626</v>
      </c>
      <c r="DC80" s="263">
        <v>0</v>
      </c>
      <c r="DD80" s="264">
        <v>0</v>
      </c>
      <c r="DE80" s="264">
        <v>0</v>
      </c>
      <c r="DF80" s="264">
        <v>0</v>
      </c>
      <c r="DG80" s="264">
        <v>0</v>
      </c>
      <c r="DH80" s="264">
        <v>0</v>
      </c>
      <c r="DI80" s="264">
        <v>0</v>
      </c>
      <c r="DJ80" s="265">
        <v>0</v>
      </c>
      <c r="DK80" s="265">
        <v>85760626</v>
      </c>
      <c r="DL80" s="265">
        <v>0</v>
      </c>
      <c r="DM80" s="265">
        <v>0</v>
      </c>
      <c r="DN80" s="265">
        <v>85760626</v>
      </c>
      <c r="DO80" s="265">
        <v>0</v>
      </c>
      <c r="DP80" s="264">
        <v>0</v>
      </c>
      <c r="DQ80" s="265">
        <v>85760626</v>
      </c>
      <c r="DS80" s="389">
        <v>0</v>
      </c>
      <c r="DT80" s="389">
        <v>1</v>
      </c>
      <c r="DU80" s="389">
        <v>0</v>
      </c>
      <c r="DV80" s="389">
        <v>0</v>
      </c>
    </row>
    <row r="81" spans="1:131" ht="15" customHeight="1">
      <c r="A81" s="266" t="s">
        <v>406</v>
      </c>
      <c r="B81" s="267" t="s">
        <v>657</v>
      </c>
      <c r="C81" s="263">
        <v>158372</v>
      </c>
      <c r="D81" s="264">
        <v>483668</v>
      </c>
      <c r="E81" s="264">
        <v>9058</v>
      </c>
      <c r="F81" s="264">
        <v>25578</v>
      </c>
      <c r="G81" s="264">
        <v>42046</v>
      </c>
      <c r="H81" s="264">
        <v>0</v>
      </c>
      <c r="I81" s="264">
        <v>0</v>
      </c>
      <c r="J81" s="264">
        <v>16194</v>
      </c>
      <c r="K81" s="264">
        <v>49972</v>
      </c>
      <c r="L81" s="264">
        <v>20389</v>
      </c>
      <c r="M81" s="264">
        <v>111283</v>
      </c>
      <c r="N81" s="264">
        <v>15476</v>
      </c>
      <c r="O81" s="264">
        <v>47459</v>
      </c>
      <c r="P81" s="264">
        <v>3634</v>
      </c>
      <c r="Q81" s="264">
        <v>10669</v>
      </c>
      <c r="R81" s="264">
        <v>613</v>
      </c>
      <c r="S81" s="264">
        <v>2282</v>
      </c>
      <c r="T81" s="264">
        <v>148222</v>
      </c>
      <c r="U81" s="264">
        <v>5379</v>
      </c>
      <c r="V81" s="264">
        <v>61697</v>
      </c>
      <c r="W81" s="264">
        <v>45869</v>
      </c>
      <c r="X81" s="264">
        <v>19635</v>
      </c>
      <c r="Y81" s="264">
        <v>13701</v>
      </c>
      <c r="Z81" s="264">
        <v>558</v>
      </c>
      <c r="AA81" s="264">
        <v>156</v>
      </c>
      <c r="AB81" s="264">
        <v>465</v>
      </c>
      <c r="AC81" s="264">
        <v>22437</v>
      </c>
      <c r="AD81" s="264">
        <v>5736</v>
      </c>
      <c r="AE81" s="264">
        <v>20067</v>
      </c>
      <c r="AF81" s="264">
        <v>11460</v>
      </c>
      <c r="AG81" s="264">
        <v>4331</v>
      </c>
      <c r="AH81" s="264">
        <v>5819</v>
      </c>
      <c r="AI81" s="264">
        <v>9551</v>
      </c>
      <c r="AJ81" s="264">
        <v>381865</v>
      </c>
      <c r="AK81" s="264">
        <v>49011</v>
      </c>
      <c r="AL81" s="264">
        <v>0</v>
      </c>
      <c r="AM81" s="264">
        <v>0</v>
      </c>
      <c r="AN81" s="264">
        <v>17311</v>
      </c>
      <c r="AO81" s="264">
        <v>112104</v>
      </c>
      <c r="AP81" s="264">
        <v>17106</v>
      </c>
      <c r="AQ81" s="264">
        <v>0</v>
      </c>
      <c r="AR81" s="264">
        <v>4932</v>
      </c>
      <c r="AS81" s="264">
        <v>60287</v>
      </c>
      <c r="AT81" s="264">
        <v>82846</v>
      </c>
      <c r="AU81" s="264">
        <v>85110</v>
      </c>
      <c r="AV81" s="264">
        <v>126870</v>
      </c>
      <c r="AW81" s="264">
        <v>34578</v>
      </c>
      <c r="AX81" s="264">
        <v>34174</v>
      </c>
      <c r="AY81" s="264">
        <v>74741</v>
      </c>
      <c r="AZ81" s="264">
        <v>23380</v>
      </c>
      <c r="BA81" s="264">
        <v>2087</v>
      </c>
      <c r="BB81" s="264">
        <v>3187</v>
      </c>
      <c r="BC81" s="264">
        <v>3760</v>
      </c>
      <c r="BD81" s="264">
        <v>19247</v>
      </c>
      <c r="BE81" s="264">
        <v>2784</v>
      </c>
      <c r="BF81" s="264">
        <v>969730</v>
      </c>
      <c r="BG81" s="264">
        <v>19674</v>
      </c>
      <c r="BH81" s="264">
        <v>2599</v>
      </c>
      <c r="BI81" s="264">
        <v>17040</v>
      </c>
      <c r="BJ81" s="264">
        <v>704134</v>
      </c>
      <c r="BK81" s="264">
        <v>181214</v>
      </c>
      <c r="BL81" s="264">
        <v>50266</v>
      </c>
      <c r="BM81" s="264">
        <v>905612</v>
      </c>
      <c r="BN81" s="264">
        <v>55387</v>
      </c>
      <c r="BO81" s="264">
        <v>32947</v>
      </c>
      <c r="BP81" s="264">
        <v>14230</v>
      </c>
      <c r="BQ81" s="264">
        <v>43889</v>
      </c>
      <c r="BR81" s="264">
        <v>64315</v>
      </c>
      <c r="BS81" s="264">
        <v>86616</v>
      </c>
      <c r="BT81" s="264">
        <v>82034</v>
      </c>
      <c r="BU81" s="264">
        <v>5206</v>
      </c>
      <c r="BV81" s="264">
        <v>14408</v>
      </c>
      <c r="BW81" s="264">
        <v>7363</v>
      </c>
      <c r="BX81" s="264">
        <v>1815</v>
      </c>
      <c r="BY81" s="264">
        <v>317287</v>
      </c>
      <c r="BZ81" s="264">
        <v>342032</v>
      </c>
      <c r="CA81" s="264">
        <v>606994</v>
      </c>
      <c r="CB81" s="264">
        <v>5965</v>
      </c>
      <c r="CC81" s="264">
        <v>860</v>
      </c>
      <c r="CD81" s="264">
        <v>946</v>
      </c>
      <c r="CE81" s="264">
        <v>9384</v>
      </c>
      <c r="CF81" s="264">
        <v>30284</v>
      </c>
      <c r="CG81" s="264">
        <v>13192</v>
      </c>
      <c r="CH81" s="264">
        <v>3095</v>
      </c>
      <c r="CI81" s="264">
        <v>35567</v>
      </c>
      <c r="CJ81" s="264">
        <v>96937</v>
      </c>
      <c r="CK81" s="264">
        <v>64299</v>
      </c>
      <c r="CL81" s="264">
        <v>24029</v>
      </c>
      <c r="CM81" s="264">
        <v>75836</v>
      </c>
      <c r="CN81" s="264">
        <v>16029</v>
      </c>
      <c r="CO81" s="264">
        <v>19337</v>
      </c>
      <c r="CP81" s="264">
        <v>19843</v>
      </c>
      <c r="CQ81" s="264">
        <v>13272</v>
      </c>
      <c r="CR81" s="264">
        <v>2525</v>
      </c>
      <c r="CS81" s="264">
        <v>76178</v>
      </c>
      <c r="CT81" s="264">
        <v>44479</v>
      </c>
      <c r="CU81" s="264">
        <v>25017</v>
      </c>
      <c r="CV81" s="264">
        <v>50892</v>
      </c>
      <c r="CW81" s="264">
        <v>10729</v>
      </c>
      <c r="CX81" s="264">
        <v>26972</v>
      </c>
      <c r="CY81" s="264">
        <v>23550</v>
      </c>
      <c r="CZ81" s="264">
        <v>22500</v>
      </c>
      <c r="DA81" s="264">
        <v>34263</v>
      </c>
      <c r="DB81" s="265">
        <v>7777928</v>
      </c>
      <c r="DC81" s="263">
        <v>20927</v>
      </c>
      <c r="DD81" s="264">
        <v>1237914</v>
      </c>
      <c r="DE81" s="264">
        <v>92</v>
      </c>
      <c r="DF81" s="264">
        <v>21506</v>
      </c>
      <c r="DG81" s="264">
        <v>237584</v>
      </c>
      <c r="DH81" s="264">
        <v>8072</v>
      </c>
      <c r="DI81" s="264">
        <v>0</v>
      </c>
      <c r="DJ81" s="265">
        <v>1526095</v>
      </c>
      <c r="DK81" s="265">
        <v>9304023</v>
      </c>
      <c r="DL81" s="265">
        <v>4554006</v>
      </c>
      <c r="DM81" s="265">
        <v>6080101</v>
      </c>
      <c r="DN81" s="265">
        <v>13858029</v>
      </c>
      <c r="DO81" s="265">
        <v>-7862283</v>
      </c>
      <c r="DP81" s="264">
        <v>-1782182</v>
      </c>
      <c r="DQ81" s="265">
        <v>5995746</v>
      </c>
      <c r="DS81" s="389">
        <v>0.84504122999999998</v>
      </c>
      <c r="DT81" s="389">
        <v>0.15495877000000002</v>
      </c>
      <c r="DU81" s="389">
        <v>4.8676808398881427E-4</v>
      </c>
      <c r="DV81" s="389">
        <v>7.9496057280275759E-8</v>
      </c>
      <c r="DZ81" s="246"/>
    </row>
    <row r="82" spans="1:131" ht="15" customHeight="1">
      <c r="A82" s="266" t="s">
        <v>407</v>
      </c>
      <c r="B82" s="267" t="s">
        <v>658</v>
      </c>
      <c r="C82" s="263">
        <v>408</v>
      </c>
      <c r="D82" s="264">
        <v>302</v>
      </c>
      <c r="E82" s="264">
        <v>15018</v>
      </c>
      <c r="F82" s="264">
        <v>43861</v>
      </c>
      <c r="G82" s="264">
        <v>7403</v>
      </c>
      <c r="H82" s="264">
        <v>0</v>
      </c>
      <c r="I82" s="264">
        <v>0</v>
      </c>
      <c r="J82" s="264">
        <v>30359</v>
      </c>
      <c r="K82" s="264">
        <v>21353</v>
      </c>
      <c r="L82" s="264">
        <v>708</v>
      </c>
      <c r="M82" s="264">
        <v>674</v>
      </c>
      <c r="N82" s="264">
        <v>7524</v>
      </c>
      <c r="O82" s="264">
        <v>7289</v>
      </c>
      <c r="P82" s="264">
        <v>1894</v>
      </c>
      <c r="Q82" s="264">
        <v>445</v>
      </c>
      <c r="R82" s="264">
        <v>824</v>
      </c>
      <c r="S82" s="264">
        <v>15145</v>
      </c>
      <c r="T82" s="264">
        <v>21984</v>
      </c>
      <c r="U82" s="264">
        <v>5984</v>
      </c>
      <c r="V82" s="264">
        <v>10864</v>
      </c>
      <c r="W82" s="264">
        <v>29286</v>
      </c>
      <c r="X82" s="264">
        <v>38990</v>
      </c>
      <c r="Y82" s="264">
        <v>1635</v>
      </c>
      <c r="Z82" s="264">
        <v>198</v>
      </c>
      <c r="AA82" s="264">
        <v>69</v>
      </c>
      <c r="AB82" s="264">
        <v>105</v>
      </c>
      <c r="AC82" s="264">
        <v>123717</v>
      </c>
      <c r="AD82" s="264">
        <v>1971</v>
      </c>
      <c r="AE82" s="264">
        <v>1922</v>
      </c>
      <c r="AF82" s="264">
        <v>22022</v>
      </c>
      <c r="AG82" s="264">
        <v>6272</v>
      </c>
      <c r="AH82" s="264">
        <v>841</v>
      </c>
      <c r="AI82" s="264">
        <v>4436</v>
      </c>
      <c r="AJ82" s="264">
        <v>41655</v>
      </c>
      <c r="AK82" s="264">
        <v>4387</v>
      </c>
      <c r="AL82" s="264">
        <v>0</v>
      </c>
      <c r="AM82" s="264">
        <v>0</v>
      </c>
      <c r="AN82" s="264">
        <v>6755</v>
      </c>
      <c r="AO82" s="264">
        <v>7235</v>
      </c>
      <c r="AP82" s="264">
        <v>297</v>
      </c>
      <c r="AQ82" s="264">
        <v>0</v>
      </c>
      <c r="AR82" s="264">
        <v>2025</v>
      </c>
      <c r="AS82" s="264">
        <v>53113</v>
      </c>
      <c r="AT82" s="264">
        <v>38077</v>
      </c>
      <c r="AU82" s="264">
        <v>97400</v>
      </c>
      <c r="AV82" s="264">
        <v>208301</v>
      </c>
      <c r="AW82" s="264">
        <v>65839</v>
      </c>
      <c r="AX82" s="264">
        <v>28676</v>
      </c>
      <c r="AY82" s="264">
        <v>72969</v>
      </c>
      <c r="AZ82" s="264">
        <v>24106</v>
      </c>
      <c r="BA82" s="264">
        <v>3327</v>
      </c>
      <c r="BB82" s="264">
        <v>25777</v>
      </c>
      <c r="BC82" s="264">
        <v>5035</v>
      </c>
      <c r="BD82" s="264">
        <v>30443</v>
      </c>
      <c r="BE82" s="264">
        <v>4137</v>
      </c>
      <c r="BF82" s="264">
        <v>155085</v>
      </c>
      <c r="BG82" s="264">
        <v>3602</v>
      </c>
      <c r="BH82" s="264">
        <v>996</v>
      </c>
      <c r="BI82" s="264">
        <v>13634</v>
      </c>
      <c r="BJ82" s="264">
        <v>9</v>
      </c>
      <c r="BK82" s="264">
        <v>16178</v>
      </c>
      <c r="BL82" s="264">
        <v>22955</v>
      </c>
      <c r="BM82" s="264">
        <v>111378</v>
      </c>
      <c r="BN82" s="264">
        <v>39094</v>
      </c>
      <c r="BO82" s="264">
        <v>2054</v>
      </c>
      <c r="BP82" s="264">
        <v>16396</v>
      </c>
      <c r="BQ82" s="264">
        <v>287791</v>
      </c>
      <c r="BR82" s="264">
        <v>1225207</v>
      </c>
      <c r="BS82" s="264">
        <v>346722</v>
      </c>
      <c r="BT82" s="264">
        <v>235088</v>
      </c>
      <c r="BU82" s="264">
        <v>5548</v>
      </c>
      <c r="BV82" s="264">
        <v>7393</v>
      </c>
      <c r="BW82" s="264">
        <v>15</v>
      </c>
      <c r="BX82" s="264">
        <v>649</v>
      </c>
      <c r="BY82" s="264">
        <v>47957</v>
      </c>
      <c r="BZ82" s="264">
        <v>108</v>
      </c>
      <c r="CA82" s="264">
        <v>2398</v>
      </c>
      <c r="CB82" s="264">
        <v>19703</v>
      </c>
      <c r="CC82" s="264">
        <v>12828</v>
      </c>
      <c r="CD82" s="264">
        <v>1696</v>
      </c>
      <c r="CE82" s="264">
        <v>11387</v>
      </c>
      <c r="CF82" s="264">
        <v>240578</v>
      </c>
      <c r="CG82" s="264">
        <v>124997</v>
      </c>
      <c r="CH82" s="264">
        <v>105728</v>
      </c>
      <c r="CI82" s="264">
        <v>463596</v>
      </c>
      <c r="CJ82" s="264">
        <v>236140</v>
      </c>
      <c r="CK82" s="264">
        <v>529852</v>
      </c>
      <c r="CL82" s="264">
        <v>171670</v>
      </c>
      <c r="CM82" s="264">
        <v>248977</v>
      </c>
      <c r="CN82" s="264">
        <v>7752</v>
      </c>
      <c r="CO82" s="264">
        <v>19992</v>
      </c>
      <c r="CP82" s="264">
        <v>131890</v>
      </c>
      <c r="CQ82" s="264">
        <v>105728</v>
      </c>
      <c r="CR82" s="264">
        <v>23160</v>
      </c>
      <c r="CS82" s="264">
        <v>25790</v>
      </c>
      <c r="CT82" s="264">
        <v>444850</v>
      </c>
      <c r="CU82" s="264">
        <v>35248</v>
      </c>
      <c r="CV82" s="264">
        <v>37232</v>
      </c>
      <c r="CW82" s="264">
        <v>34255</v>
      </c>
      <c r="CX82" s="264">
        <v>95993</v>
      </c>
      <c r="CY82" s="264">
        <v>56472</v>
      </c>
      <c r="CZ82" s="264">
        <v>578</v>
      </c>
      <c r="DA82" s="264">
        <v>246174</v>
      </c>
      <c r="DB82" s="265">
        <v>7115580</v>
      </c>
      <c r="DC82" s="263">
        <v>115277</v>
      </c>
      <c r="DD82" s="264">
        <v>13766380</v>
      </c>
      <c r="DE82" s="264">
        <v>92</v>
      </c>
      <c r="DF82" s="264">
        <v>2047</v>
      </c>
      <c r="DG82" s="264">
        <v>5470</v>
      </c>
      <c r="DH82" s="264">
        <v>0</v>
      </c>
      <c r="DI82" s="264">
        <v>0</v>
      </c>
      <c r="DJ82" s="265">
        <v>13889266</v>
      </c>
      <c r="DK82" s="265">
        <v>21004846</v>
      </c>
      <c r="DL82" s="265">
        <v>2346725</v>
      </c>
      <c r="DM82" s="265">
        <v>16235991</v>
      </c>
      <c r="DN82" s="265">
        <v>23351571</v>
      </c>
      <c r="DO82" s="265">
        <v>-17735108</v>
      </c>
      <c r="DP82" s="264">
        <v>-1499117</v>
      </c>
      <c r="DQ82" s="265">
        <v>5616463</v>
      </c>
      <c r="DS82" s="389">
        <v>0.84433411000000003</v>
      </c>
      <c r="DT82" s="389">
        <v>0.15566588999999997</v>
      </c>
      <c r="DU82" s="389">
        <v>5.4131663557096315E-3</v>
      </c>
      <c r="DV82" s="389">
        <v>7.9496057280275759E-8</v>
      </c>
      <c r="DZ82" s="246"/>
    </row>
    <row r="83" spans="1:131" ht="15" customHeight="1">
      <c r="A83" s="266" t="s">
        <v>408</v>
      </c>
      <c r="B83" s="267" t="s">
        <v>659</v>
      </c>
      <c r="C83" s="263">
        <v>38818</v>
      </c>
      <c r="D83" s="264">
        <v>218861</v>
      </c>
      <c r="E83" s="264">
        <v>5095</v>
      </c>
      <c r="F83" s="264">
        <v>10360</v>
      </c>
      <c r="G83" s="264">
        <v>13395</v>
      </c>
      <c r="H83" s="264">
        <v>0</v>
      </c>
      <c r="I83" s="264">
        <v>0</v>
      </c>
      <c r="J83" s="264">
        <v>3841</v>
      </c>
      <c r="K83" s="264">
        <v>69921</v>
      </c>
      <c r="L83" s="264">
        <v>54935</v>
      </c>
      <c r="M83" s="264">
        <v>103833</v>
      </c>
      <c r="N83" s="264">
        <v>28598</v>
      </c>
      <c r="O83" s="264">
        <v>47897</v>
      </c>
      <c r="P83" s="264">
        <v>3303</v>
      </c>
      <c r="Q83" s="264">
        <v>3546</v>
      </c>
      <c r="R83" s="264">
        <v>409</v>
      </c>
      <c r="S83" s="264">
        <v>3446</v>
      </c>
      <c r="T83" s="264">
        <v>42372</v>
      </c>
      <c r="U83" s="264">
        <v>3152</v>
      </c>
      <c r="V83" s="264">
        <v>29354</v>
      </c>
      <c r="W83" s="264">
        <v>45893</v>
      </c>
      <c r="X83" s="264">
        <v>24934</v>
      </c>
      <c r="Y83" s="264">
        <v>4949</v>
      </c>
      <c r="Z83" s="264">
        <v>148</v>
      </c>
      <c r="AA83" s="264">
        <v>70</v>
      </c>
      <c r="AB83" s="264">
        <v>175</v>
      </c>
      <c r="AC83" s="264">
        <v>11335</v>
      </c>
      <c r="AD83" s="264">
        <v>2969</v>
      </c>
      <c r="AE83" s="264">
        <v>16966</v>
      </c>
      <c r="AF83" s="264">
        <v>10983</v>
      </c>
      <c r="AG83" s="264">
        <v>2389</v>
      </c>
      <c r="AH83" s="264">
        <v>4504</v>
      </c>
      <c r="AI83" s="264">
        <v>4589</v>
      </c>
      <c r="AJ83" s="264">
        <v>96360</v>
      </c>
      <c r="AK83" s="264">
        <v>13742</v>
      </c>
      <c r="AL83" s="264">
        <v>0</v>
      </c>
      <c r="AM83" s="264">
        <v>0</v>
      </c>
      <c r="AN83" s="264">
        <v>3598</v>
      </c>
      <c r="AO83" s="264">
        <v>26938</v>
      </c>
      <c r="AP83" s="264">
        <v>531</v>
      </c>
      <c r="AQ83" s="264">
        <v>0</v>
      </c>
      <c r="AR83" s="264">
        <v>3520</v>
      </c>
      <c r="AS83" s="264">
        <v>14005</v>
      </c>
      <c r="AT83" s="264">
        <v>22487</v>
      </c>
      <c r="AU83" s="264">
        <v>29033</v>
      </c>
      <c r="AV83" s="264">
        <v>41712</v>
      </c>
      <c r="AW83" s="264">
        <v>22073</v>
      </c>
      <c r="AX83" s="264">
        <v>18700</v>
      </c>
      <c r="AY83" s="264">
        <v>42308</v>
      </c>
      <c r="AZ83" s="264">
        <v>10402</v>
      </c>
      <c r="BA83" s="264">
        <v>1063</v>
      </c>
      <c r="BB83" s="264">
        <v>2347</v>
      </c>
      <c r="BC83" s="264">
        <v>1904</v>
      </c>
      <c r="BD83" s="264">
        <v>13038</v>
      </c>
      <c r="BE83" s="264">
        <v>1701</v>
      </c>
      <c r="BF83" s="264">
        <v>310044</v>
      </c>
      <c r="BG83" s="264">
        <v>6534</v>
      </c>
      <c r="BH83" s="264">
        <v>853</v>
      </c>
      <c r="BI83" s="264">
        <v>12143</v>
      </c>
      <c r="BJ83" s="264">
        <v>8224</v>
      </c>
      <c r="BK83" s="264">
        <v>141390</v>
      </c>
      <c r="BL83" s="264">
        <v>47952</v>
      </c>
      <c r="BM83" s="264">
        <v>395907</v>
      </c>
      <c r="BN83" s="264">
        <v>5809</v>
      </c>
      <c r="BO83" s="264">
        <v>9900</v>
      </c>
      <c r="BP83" s="264">
        <v>4558</v>
      </c>
      <c r="BQ83" s="264">
        <v>8546</v>
      </c>
      <c r="BR83" s="264">
        <v>13552</v>
      </c>
      <c r="BS83" s="264">
        <v>33778</v>
      </c>
      <c r="BT83" s="264">
        <v>13576</v>
      </c>
      <c r="BU83" s="264">
        <v>1309</v>
      </c>
      <c r="BV83" s="264">
        <v>5069</v>
      </c>
      <c r="BW83" s="264">
        <v>1208</v>
      </c>
      <c r="BX83" s="264">
        <v>41703</v>
      </c>
      <c r="BY83" s="264">
        <v>67455</v>
      </c>
      <c r="BZ83" s="264">
        <v>29151</v>
      </c>
      <c r="CA83" s="264">
        <v>1662</v>
      </c>
      <c r="CB83" s="264">
        <v>1942</v>
      </c>
      <c r="CC83" s="264">
        <v>8911</v>
      </c>
      <c r="CD83" s="264">
        <v>455</v>
      </c>
      <c r="CE83" s="264">
        <v>5756</v>
      </c>
      <c r="CF83" s="264">
        <v>79638</v>
      </c>
      <c r="CG83" s="264">
        <v>4312</v>
      </c>
      <c r="CH83" s="264">
        <v>742</v>
      </c>
      <c r="CI83" s="264">
        <v>22049</v>
      </c>
      <c r="CJ83" s="264">
        <v>35682</v>
      </c>
      <c r="CK83" s="264">
        <v>17744</v>
      </c>
      <c r="CL83" s="264">
        <v>15704</v>
      </c>
      <c r="CM83" s="264">
        <v>132731</v>
      </c>
      <c r="CN83" s="264">
        <v>13970</v>
      </c>
      <c r="CO83" s="264">
        <v>11378</v>
      </c>
      <c r="CP83" s="264">
        <v>9467</v>
      </c>
      <c r="CQ83" s="264">
        <v>4027</v>
      </c>
      <c r="CR83" s="264">
        <v>8413</v>
      </c>
      <c r="CS83" s="264">
        <v>34697</v>
      </c>
      <c r="CT83" s="264">
        <v>17308</v>
      </c>
      <c r="CU83" s="264">
        <v>18289</v>
      </c>
      <c r="CV83" s="264">
        <v>74453</v>
      </c>
      <c r="CW83" s="264">
        <v>4345</v>
      </c>
      <c r="CX83" s="264">
        <v>6589</v>
      </c>
      <c r="CY83" s="264">
        <v>5907</v>
      </c>
      <c r="CZ83" s="264">
        <v>20773</v>
      </c>
      <c r="DA83" s="264">
        <v>78513</v>
      </c>
      <c r="DB83" s="265">
        <v>2970620</v>
      </c>
      <c r="DC83" s="263">
        <v>38976</v>
      </c>
      <c r="DD83" s="264">
        <v>736535</v>
      </c>
      <c r="DE83" s="264">
        <v>1234</v>
      </c>
      <c r="DF83" s="264">
        <v>29938</v>
      </c>
      <c r="DG83" s="264">
        <v>224536</v>
      </c>
      <c r="DH83" s="264">
        <v>3573</v>
      </c>
      <c r="DI83" s="264">
        <v>0</v>
      </c>
      <c r="DJ83" s="265">
        <v>1034792</v>
      </c>
      <c r="DK83" s="265">
        <v>4005412</v>
      </c>
      <c r="DL83" s="265">
        <v>2724023</v>
      </c>
      <c r="DM83" s="265">
        <v>3758815</v>
      </c>
      <c r="DN83" s="265">
        <v>6729435</v>
      </c>
      <c r="DO83" s="265">
        <v>-1898907</v>
      </c>
      <c r="DP83" s="264">
        <v>1859908</v>
      </c>
      <c r="DQ83" s="265">
        <v>4830528</v>
      </c>
      <c r="DS83" s="389">
        <v>0.47408530999999998</v>
      </c>
      <c r="DT83" s="389">
        <v>0.52591469000000002</v>
      </c>
      <c r="DU83" s="389">
        <v>2.8961763962658259E-4</v>
      </c>
      <c r="DV83" s="389">
        <v>1.0662840726506552E-6</v>
      </c>
    </row>
    <row r="84" spans="1:131" ht="15" customHeight="1">
      <c r="A84" s="266" t="s">
        <v>409</v>
      </c>
      <c r="B84" s="267" t="s">
        <v>559</v>
      </c>
      <c r="C84" s="263">
        <v>139283</v>
      </c>
      <c r="D84" s="264">
        <v>742478</v>
      </c>
      <c r="E84" s="264">
        <v>23043</v>
      </c>
      <c r="F84" s="264">
        <v>45523</v>
      </c>
      <c r="G84" s="264">
        <v>54324</v>
      </c>
      <c r="H84" s="264">
        <v>0</v>
      </c>
      <c r="I84" s="264">
        <v>0</v>
      </c>
      <c r="J84" s="264">
        <v>8449</v>
      </c>
      <c r="K84" s="264">
        <v>109669</v>
      </c>
      <c r="L84" s="264">
        <v>233823</v>
      </c>
      <c r="M84" s="264">
        <v>648756</v>
      </c>
      <c r="N84" s="264">
        <v>77997</v>
      </c>
      <c r="O84" s="264">
        <v>274502</v>
      </c>
      <c r="P84" s="264">
        <v>13142</v>
      </c>
      <c r="Q84" s="264">
        <v>67888</v>
      </c>
      <c r="R84" s="264">
        <v>1480</v>
      </c>
      <c r="S84" s="264">
        <v>9974</v>
      </c>
      <c r="T84" s="264">
        <v>138263</v>
      </c>
      <c r="U84" s="264">
        <v>10788</v>
      </c>
      <c r="V84" s="264">
        <v>119536</v>
      </c>
      <c r="W84" s="264">
        <v>141147</v>
      </c>
      <c r="X84" s="264">
        <v>72964</v>
      </c>
      <c r="Y84" s="264">
        <v>39136</v>
      </c>
      <c r="Z84" s="264">
        <v>525</v>
      </c>
      <c r="AA84" s="264">
        <v>198</v>
      </c>
      <c r="AB84" s="264">
        <v>416</v>
      </c>
      <c r="AC84" s="264">
        <v>40684</v>
      </c>
      <c r="AD84" s="264">
        <v>8527</v>
      </c>
      <c r="AE84" s="264">
        <v>44452</v>
      </c>
      <c r="AF84" s="264">
        <v>64274</v>
      </c>
      <c r="AG84" s="264">
        <v>9842</v>
      </c>
      <c r="AH84" s="264">
        <v>17663</v>
      </c>
      <c r="AI84" s="264">
        <v>28418</v>
      </c>
      <c r="AJ84" s="264">
        <v>264337</v>
      </c>
      <c r="AK84" s="264">
        <v>63307</v>
      </c>
      <c r="AL84" s="264">
        <v>0</v>
      </c>
      <c r="AM84" s="264">
        <v>0</v>
      </c>
      <c r="AN84" s="264">
        <v>20148</v>
      </c>
      <c r="AO84" s="264">
        <v>95770</v>
      </c>
      <c r="AP84" s="264">
        <v>7370</v>
      </c>
      <c r="AQ84" s="264">
        <v>0</v>
      </c>
      <c r="AR84" s="264">
        <v>40863</v>
      </c>
      <c r="AS84" s="264">
        <v>52619</v>
      </c>
      <c r="AT84" s="264">
        <v>116324</v>
      </c>
      <c r="AU84" s="264">
        <v>123664</v>
      </c>
      <c r="AV84" s="264">
        <v>183565</v>
      </c>
      <c r="AW84" s="264">
        <v>118667</v>
      </c>
      <c r="AX84" s="264">
        <v>88562</v>
      </c>
      <c r="AY84" s="264">
        <v>186923</v>
      </c>
      <c r="AZ84" s="264">
        <v>63085</v>
      </c>
      <c r="BA84" s="264">
        <v>5208</v>
      </c>
      <c r="BB84" s="264">
        <v>13919</v>
      </c>
      <c r="BC84" s="264">
        <v>16260</v>
      </c>
      <c r="BD84" s="264">
        <v>72718</v>
      </c>
      <c r="BE84" s="264">
        <v>10386</v>
      </c>
      <c r="BF84" s="264">
        <v>881585</v>
      </c>
      <c r="BG84" s="264">
        <v>24541</v>
      </c>
      <c r="BH84" s="264">
        <v>3044</v>
      </c>
      <c r="BI84" s="264">
        <v>52087</v>
      </c>
      <c r="BJ84" s="264">
        <v>345418</v>
      </c>
      <c r="BK84" s="264">
        <v>350777</v>
      </c>
      <c r="BL84" s="264">
        <v>113752</v>
      </c>
      <c r="BM84" s="264">
        <v>1142363</v>
      </c>
      <c r="BN84" s="264">
        <v>65374</v>
      </c>
      <c r="BO84" s="264">
        <v>153865</v>
      </c>
      <c r="BP84" s="264">
        <v>15091</v>
      </c>
      <c r="BQ84" s="264">
        <v>18083</v>
      </c>
      <c r="BR84" s="264">
        <v>53705</v>
      </c>
      <c r="BS84" s="264">
        <v>157181</v>
      </c>
      <c r="BT84" s="264">
        <v>73437</v>
      </c>
      <c r="BU84" s="264">
        <v>7515</v>
      </c>
      <c r="BV84" s="264">
        <v>35506</v>
      </c>
      <c r="BW84" s="264">
        <v>2636</v>
      </c>
      <c r="BX84" s="264">
        <v>4380</v>
      </c>
      <c r="BY84" s="264">
        <v>30951</v>
      </c>
      <c r="BZ84" s="264">
        <v>65824</v>
      </c>
      <c r="CA84" s="264">
        <v>2079</v>
      </c>
      <c r="CB84" s="264">
        <v>4093</v>
      </c>
      <c r="CC84" s="264">
        <v>1539</v>
      </c>
      <c r="CD84" s="264">
        <v>2469</v>
      </c>
      <c r="CE84" s="264">
        <v>27785</v>
      </c>
      <c r="CF84" s="264">
        <v>2859</v>
      </c>
      <c r="CG84" s="264">
        <v>32548</v>
      </c>
      <c r="CH84" s="264">
        <v>13885</v>
      </c>
      <c r="CI84" s="264">
        <v>96805</v>
      </c>
      <c r="CJ84" s="264">
        <v>322432</v>
      </c>
      <c r="CK84" s="264">
        <v>90629</v>
      </c>
      <c r="CL84" s="264">
        <v>74774</v>
      </c>
      <c r="CM84" s="264">
        <v>253118</v>
      </c>
      <c r="CN84" s="264">
        <v>50359</v>
      </c>
      <c r="CO84" s="264">
        <v>36600</v>
      </c>
      <c r="CP84" s="264">
        <v>35812</v>
      </c>
      <c r="CQ84" s="264">
        <v>13450</v>
      </c>
      <c r="CR84" s="264">
        <v>1428</v>
      </c>
      <c r="CS84" s="264">
        <v>97233</v>
      </c>
      <c r="CT84" s="264">
        <v>63540</v>
      </c>
      <c r="CU84" s="264">
        <v>63395</v>
      </c>
      <c r="CV84" s="264">
        <v>270679</v>
      </c>
      <c r="CW84" s="264">
        <v>11442</v>
      </c>
      <c r="CX84" s="264">
        <v>21404</v>
      </c>
      <c r="CY84" s="264">
        <v>16005</v>
      </c>
      <c r="CZ84" s="264">
        <v>51874</v>
      </c>
      <c r="DA84" s="264">
        <v>16890</v>
      </c>
      <c r="DB84" s="265">
        <v>10003100</v>
      </c>
      <c r="DC84" s="263">
        <v>72733</v>
      </c>
      <c r="DD84" s="264">
        <v>1167890</v>
      </c>
      <c r="DE84" s="264">
        <v>3971</v>
      </c>
      <c r="DF84" s="264">
        <v>32204</v>
      </c>
      <c r="DG84" s="264">
        <v>234721</v>
      </c>
      <c r="DH84" s="264">
        <v>16381</v>
      </c>
      <c r="DI84" s="264">
        <v>0</v>
      </c>
      <c r="DJ84" s="265">
        <v>1527900</v>
      </c>
      <c r="DK84" s="265">
        <v>11531000</v>
      </c>
      <c r="DL84" s="265">
        <v>5624602</v>
      </c>
      <c r="DM84" s="265">
        <v>7152502</v>
      </c>
      <c r="DN84" s="265">
        <v>17155602</v>
      </c>
      <c r="DO84" s="265">
        <v>-10774336</v>
      </c>
      <c r="DP84" s="264">
        <v>-3621834</v>
      </c>
      <c r="DQ84" s="265">
        <v>6381266</v>
      </c>
      <c r="DS84" s="389">
        <v>0.93438001999999998</v>
      </c>
      <c r="DT84" s="389">
        <v>6.5619980000000022E-2</v>
      </c>
      <c r="DU84" s="389">
        <v>4.5923349894233067E-4</v>
      </c>
      <c r="DV84" s="389">
        <v>3.4312917767388591E-6</v>
      </c>
    </row>
    <row r="85" spans="1:131" ht="15" customHeight="1">
      <c r="A85" s="266" t="s">
        <v>410</v>
      </c>
      <c r="B85" s="267" t="s">
        <v>660</v>
      </c>
      <c r="C85" s="263">
        <v>1418</v>
      </c>
      <c r="D85" s="264">
        <v>0</v>
      </c>
      <c r="E85" s="264">
        <v>697</v>
      </c>
      <c r="F85" s="264">
        <v>0</v>
      </c>
      <c r="G85" s="264">
        <v>57943</v>
      </c>
      <c r="H85" s="264">
        <v>0</v>
      </c>
      <c r="I85" s="264">
        <v>0</v>
      </c>
      <c r="J85" s="264">
        <v>7795</v>
      </c>
      <c r="K85" s="264">
        <v>69028</v>
      </c>
      <c r="L85" s="264">
        <v>2051</v>
      </c>
      <c r="M85" s="264">
        <v>1376</v>
      </c>
      <c r="N85" s="264">
        <v>28238</v>
      </c>
      <c r="O85" s="264">
        <v>11766</v>
      </c>
      <c r="P85" s="264">
        <v>9117</v>
      </c>
      <c r="Q85" s="264">
        <v>3095</v>
      </c>
      <c r="R85" s="264">
        <v>242</v>
      </c>
      <c r="S85" s="264">
        <v>1703</v>
      </c>
      <c r="T85" s="264">
        <v>42478</v>
      </c>
      <c r="U85" s="264">
        <v>7669</v>
      </c>
      <c r="V85" s="264">
        <v>122379</v>
      </c>
      <c r="W85" s="264">
        <v>5195</v>
      </c>
      <c r="X85" s="264">
        <v>47083</v>
      </c>
      <c r="Y85" s="264">
        <v>25179</v>
      </c>
      <c r="Z85" s="264">
        <v>470</v>
      </c>
      <c r="AA85" s="264">
        <v>53</v>
      </c>
      <c r="AB85" s="264">
        <v>719</v>
      </c>
      <c r="AC85" s="264">
        <v>32037</v>
      </c>
      <c r="AD85" s="264">
        <v>1564</v>
      </c>
      <c r="AE85" s="264">
        <v>40</v>
      </c>
      <c r="AF85" s="264">
        <v>64549</v>
      </c>
      <c r="AG85" s="264">
        <v>13002</v>
      </c>
      <c r="AH85" s="264">
        <v>7780</v>
      </c>
      <c r="AI85" s="264">
        <v>94286</v>
      </c>
      <c r="AJ85" s="264">
        <v>28964</v>
      </c>
      <c r="AK85" s="264">
        <v>5736</v>
      </c>
      <c r="AL85" s="264">
        <v>0</v>
      </c>
      <c r="AM85" s="264">
        <v>0</v>
      </c>
      <c r="AN85" s="264">
        <v>62547</v>
      </c>
      <c r="AO85" s="264">
        <v>7090</v>
      </c>
      <c r="AP85" s="264">
        <v>18</v>
      </c>
      <c r="AQ85" s="264">
        <v>0</v>
      </c>
      <c r="AR85" s="264">
        <v>2951</v>
      </c>
      <c r="AS85" s="264">
        <v>1890</v>
      </c>
      <c r="AT85" s="264">
        <v>28054</v>
      </c>
      <c r="AU85" s="264">
        <v>44555</v>
      </c>
      <c r="AV85" s="264">
        <v>67739</v>
      </c>
      <c r="AW85" s="264">
        <v>38930</v>
      </c>
      <c r="AX85" s="264">
        <v>36659</v>
      </c>
      <c r="AY85" s="264">
        <v>83230</v>
      </c>
      <c r="AZ85" s="264">
        <v>199247</v>
      </c>
      <c r="BA85" s="264">
        <v>651</v>
      </c>
      <c r="BB85" s="264">
        <v>19006</v>
      </c>
      <c r="BC85" s="264">
        <v>13985</v>
      </c>
      <c r="BD85" s="264">
        <v>13493</v>
      </c>
      <c r="BE85" s="264">
        <v>14241</v>
      </c>
      <c r="BF85" s="264">
        <v>272549</v>
      </c>
      <c r="BG85" s="264">
        <v>9270</v>
      </c>
      <c r="BH85" s="264">
        <v>873</v>
      </c>
      <c r="BI85" s="264">
        <v>52604</v>
      </c>
      <c r="BJ85" s="264">
        <v>3665</v>
      </c>
      <c r="BK85" s="264">
        <v>0</v>
      </c>
      <c r="BL85" s="264">
        <v>0</v>
      </c>
      <c r="BM85" s="264">
        <v>14622</v>
      </c>
      <c r="BN85" s="264">
        <v>0</v>
      </c>
      <c r="BO85" s="264">
        <v>0</v>
      </c>
      <c r="BP85" s="264">
        <v>0</v>
      </c>
      <c r="BQ85" s="264">
        <v>0</v>
      </c>
      <c r="BR85" s="264">
        <v>1782496</v>
      </c>
      <c r="BS85" s="264">
        <v>240272</v>
      </c>
      <c r="BT85" s="264">
        <v>1629</v>
      </c>
      <c r="BU85" s="264">
        <v>0</v>
      </c>
      <c r="BV85" s="264">
        <v>0</v>
      </c>
      <c r="BW85" s="264">
        <v>0</v>
      </c>
      <c r="BX85" s="264">
        <v>247496</v>
      </c>
      <c r="BY85" s="264">
        <v>4053668</v>
      </c>
      <c r="BZ85" s="264">
        <v>8789209</v>
      </c>
      <c r="CA85" s="264">
        <v>387804</v>
      </c>
      <c r="CB85" s="264">
        <v>1366003</v>
      </c>
      <c r="CC85" s="264">
        <v>226842</v>
      </c>
      <c r="CD85" s="264">
        <v>74285</v>
      </c>
      <c r="CE85" s="264">
        <v>179296</v>
      </c>
      <c r="CF85" s="264">
        <v>0</v>
      </c>
      <c r="CG85" s="264">
        <v>0</v>
      </c>
      <c r="CH85" s="264">
        <v>0</v>
      </c>
      <c r="CI85" s="264">
        <v>25434</v>
      </c>
      <c r="CJ85" s="264">
        <v>22287</v>
      </c>
      <c r="CK85" s="264">
        <v>142</v>
      </c>
      <c r="CL85" s="264">
        <v>2514</v>
      </c>
      <c r="CM85" s="264">
        <v>0</v>
      </c>
      <c r="CN85" s="264">
        <v>0</v>
      </c>
      <c r="CO85" s="264">
        <v>0</v>
      </c>
      <c r="CP85" s="264">
        <v>0</v>
      </c>
      <c r="CQ85" s="264">
        <v>205297</v>
      </c>
      <c r="CR85" s="264">
        <v>0</v>
      </c>
      <c r="CS85" s="264">
        <v>90</v>
      </c>
      <c r="CT85" s="264">
        <v>10</v>
      </c>
      <c r="CU85" s="264">
        <v>1745725</v>
      </c>
      <c r="CV85" s="264">
        <v>349169</v>
      </c>
      <c r="CW85" s="264">
        <v>0</v>
      </c>
      <c r="CX85" s="264">
        <v>63324</v>
      </c>
      <c r="CY85" s="264">
        <v>0</v>
      </c>
      <c r="CZ85" s="264">
        <v>0</v>
      </c>
      <c r="DA85" s="264">
        <v>492734</v>
      </c>
      <c r="DB85" s="265">
        <v>21937247</v>
      </c>
      <c r="DC85" s="263">
        <v>27996</v>
      </c>
      <c r="DD85" s="264">
        <v>19952043</v>
      </c>
      <c r="DE85" s="264">
        <v>-42702</v>
      </c>
      <c r="DF85" s="264">
        <v>0</v>
      </c>
      <c r="DG85" s="264">
        <v>0</v>
      </c>
      <c r="DH85" s="264">
        <v>0</v>
      </c>
      <c r="DI85" s="264">
        <v>0</v>
      </c>
      <c r="DJ85" s="265">
        <v>19937337</v>
      </c>
      <c r="DK85" s="265">
        <v>41874584</v>
      </c>
      <c r="DL85" s="265">
        <v>19284478</v>
      </c>
      <c r="DM85" s="265">
        <v>39221815</v>
      </c>
      <c r="DN85" s="265">
        <v>61159062</v>
      </c>
      <c r="DO85" s="265">
        <v>-10498950</v>
      </c>
      <c r="DP85" s="264">
        <v>28722865</v>
      </c>
      <c r="DQ85" s="265">
        <v>50660112</v>
      </c>
      <c r="DS85" s="389">
        <v>0.25072368</v>
      </c>
      <c r="DT85" s="389">
        <v>0.74927632</v>
      </c>
      <c r="DU85" s="389">
        <v>7.8454704791871121E-3</v>
      </c>
      <c r="DV85" s="389">
        <v>-3.6898267804155816E-5</v>
      </c>
      <c r="DZ85" s="601"/>
      <c r="EA85" s="601"/>
    </row>
    <row r="86" spans="1:131" ht="15" customHeight="1">
      <c r="A86" s="266" t="s">
        <v>411</v>
      </c>
      <c r="B86" s="267" t="s">
        <v>561</v>
      </c>
      <c r="C86" s="263">
        <v>14301</v>
      </c>
      <c r="D86" s="264">
        <v>32510</v>
      </c>
      <c r="E86" s="264">
        <v>4962</v>
      </c>
      <c r="F86" s="264">
        <v>69508</v>
      </c>
      <c r="G86" s="264">
        <v>15764</v>
      </c>
      <c r="H86" s="264">
        <v>0</v>
      </c>
      <c r="I86" s="264">
        <v>0</v>
      </c>
      <c r="J86" s="264">
        <v>12320</v>
      </c>
      <c r="K86" s="264">
        <v>23168</v>
      </c>
      <c r="L86" s="264">
        <v>5658</v>
      </c>
      <c r="M86" s="264">
        <v>330</v>
      </c>
      <c r="N86" s="264">
        <v>23556</v>
      </c>
      <c r="O86" s="264">
        <v>7472</v>
      </c>
      <c r="P86" s="264">
        <v>2653</v>
      </c>
      <c r="Q86" s="264">
        <v>442</v>
      </c>
      <c r="R86" s="264">
        <v>275</v>
      </c>
      <c r="S86" s="264">
        <v>23343</v>
      </c>
      <c r="T86" s="264">
        <v>17660</v>
      </c>
      <c r="U86" s="264">
        <v>4505</v>
      </c>
      <c r="V86" s="264">
        <v>10893</v>
      </c>
      <c r="W86" s="264">
        <v>19290</v>
      </c>
      <c r="X86" s="264">
        <v>13097</v>
      </c>
      <c r="Y86" s="264">
        <v>5446</v>
      </c>
      <c r="Z86" s="264">
        <v>236</v>
      </c>
      <c r="AA86" s="264">
        <v>42</v>
      </c>
      <c r="AB86" s="264">
        <v>144</v>
      </c>
      <c r="AC86" s="264">
        <v>61977</v>
      </c>
      <c r="AD86" s="264">
        <v>999</v>
      </c>
      <c r="AE86" s="264">
        <v>4174</v>
      </c>
      <c r="AF86" s="264">
        <v>25137</v>
      </c>
      <c r="AG86" s="264">
        <v>1889</v>
      </c>
      <c r="AH86" s="264">
        <v>3662</v>
      </c>
      <c r="AI86" s="264">
        <v>1373</v>
      </c>
      <c r="AJ86" s="264">
        <v>22327</v>
      </c>
      <c r="AK86" s="264">
        <v>2869</v>
      </c>
      <c r="AL86" s="264">
        <v>0</v>
      </c>
      <c r="AM86" s="264">
        <v>0</v>
      </c>
      <c r="AN86" s="264">
        <v>2696</v>
      </c>
      <c r="AO86" s="264">
        <v>4886</v>
      </c>
      <c r="AP86" s="264">
        <v>757</v>
      </c>
      <c r="AQ86" s="264">
        <v>0</v>
      </c>
      <c r="AR86" s="264">
        <v>3096</v>
      </c>
      <c r="AS86" s="264">
        <v>31003</v>
      </c>
      <c r="AT86" s="264">
        <v>41538</v>
      </c>
      <c r="AU86" s="264">
        <v>30299</v>
      </c>
      <c r="AV86" s="264">
        <v>63011</v>
      </c>
      <c r="AW86" s="264">
        <v>20498</v>
      </c>
      <c r="AX86" s="264">
        <v>6763</v>
      </c>
      <c r="AY86" s="264">
        <v>25638</v>
      </c>
      <c r="AZ86" s="264">
        <v>8980</v>
      </c>
      <c r="BA86" s="264">
        <v>549</v>
      </c>
      <c r="BB86" s="264">
        <v>12109</v>
      </c>
      <c r="BC86" s="264">
        <v>1145</v>
      </c>
      <c r="BD86" s="264">
        <v>13751</v>
      </c>
      <c r="BE86" s="264">
        <v>1249</v>
      </c>
      <c r="BF86" s="264">
        <v>51862</v>
      </c>
      <c r="BG86" s="264">
        <v>4218</v>
      </c>
      <c r="BH86" s="264">
        <v>326</v>
      </c>
      <c r="BI86" s="264">
        <v>19952</v>
      </c>
      <c r="BJ86" s="264">
        <v>12457</v>
      </c>
      <c r="BK86" s="264">
        <v>150361</v>
      </c>
      <c r="BL86" s="264">
        <v>122428</v>
      </c>
      <c r="BM86" s="264">
        <v>608307</v>
      </c>
      <c r="BN86" s="264">
        <v>51796</v>
      </c>
      <c r="BO86" s="264">
        <v>40923</v>
      </c>
      <c r="BP86" s="264">
        <v>90292</v>
      </c>
      <c r="BQ86" s="264">
        <v>79252</v>
      </c>
      <c r="BR86" s="264">
        <v>485468</v>
      </c>
      <c r="BS86" s="264">
        <v>997987</v>
      </c>
      <c r="BT86" s="264">
        <v>2767001</v>
      </c>
      <c r="BU86" s="264">
        <v>20226</v>
      </c>
      <c r="BV86" s="264">
        <v>156294</v>
      </c>
      <c r="BW86" s="264">
        <v>0</v>
      </c>
      <c r="BX86" s="264">
        <v>29108</v>
      </c>
      <c r="BY86" s="264">
        <v>102862</v>
      </c>
      <c r="BZ86" s="264">
        <v>0</v>
      </c>
      <c r="CA86" s="264">
        <v>11183</v>
      </c>
      <c r="CB86" s="264">
        <v>6450</v>
      </c>
      <c r="CC86" s="264">
        <v>12218</v>
      </c>
      <c r="CD86" s="264">
        <v>9742</v>
      </c>
      <c r="CE86" s="264">
        <v>52903</v>
      </c>
      <c r="CF86" s="264">
        <v>0</v>
      </c>
      <c r="CG86" s="264">
        <v>1363220</v>
      </c>
      <c r="CH86" s="264">
        <v>106855</v>
      </c>
      <c r="CI86" s="264">
        <v>200600</v>
      </c>
      <c r="CJ86" s="264">
        <v>3328666</v>
      </c>
      <c r="CK86" s="264">
        <v>603384</v>
      </c>
      <c r="CL86" s="264">
        <v>875820</v>
      </c>
      <c r="CM86" s="264">
        <v>422166</v>
      </c>
      <c r="CN86" s="264">
        <v>627971</v>
      </c>
      <c r="CO86" s="264">
        <v>88506</v>
      </c>
      <c r="CP86" s="264">
        <v>528069</v>
      </c>
      <c r="CQ86" s="264">
        <v>117537</v>
      </c>
      <c r="CR86" s="264">
        <v>14008</v>
      </c>
      <c r="CS86" s="264">
        <v>125352</v>
      </c>
      <c r="CT86" s="264">
        <v>351018</v>
      </c>
      <c r="CU86" s="264">
        <v>107236</v>
      </c>
      <c r="CV86" s="264">
        <v>324669</v>
      </c>
      <c r="CW86" s="264">
        <v>70199</v>
      </c>
      <c r="CX86" s="264">
        <v>94950</v>
      </c>
      <c r="CY86" s="264">
        <v>183712</v>
      </c>
      <c r="CZ86" s="264">
        <v>0</v>
      </c>
      <c r="DA86" s="264">
        <v>27551</v>
      </c>
      <c r="DB86" s="265">
        <v>16145055</v>
      </c>
      <c r="DC86" s="263">
        <v>91213</v>
      </c>
      <c r="DD86" s="264">
        <v>1576752</v>
      </c>
      <c r="DE86" s="264">
        <v>0</v>
      </c>
      <c r="DF86" s="264">
        <v>0</v>
      </c>
      <c r="DG86" s="264">
        <v>0</v>
      </c>
      <c r="DH86" s="264">
        <v>0</v>
      </c>
      <c r="DI86" s="264">
        <v>0</v>
      </c>
      <c r="DJ86" s="265">
        <v>1667965</v>
      </c>
      <c r="DK86" s="265">
        <v>17813020</v>
      </c>
      <c r="DL86" s="265">
        <v>70552</v>
      </c>
      <c r="DM86" s="265">
        <v>1738517</v>
      </c>
      <c r="DN86" s="265">
        <v>17883572</v>
      </c>
      <c r="DO86" s="265">
        <v>-2211888</v>
      </c>
      <c r="DP86" s="264">
        <v>-473371</v>
      </c>
      <c r="DQ86" s="265">
        <v>15671684</v>
      </c>
      <c r="DS86" s="389">
        <v>0.12417254</v>
      </c>
      <c r="DT86" s="389">
        <v>0.87582746</v>
      </c>
      <c r="DU86" s="389">
        <v>6.2000474182013522E-4</v>
      </c>
      <c r="DV86" s="389">
        <v>0</v>
      </c>
      <c r="DZ86" s="601"/>
      <c r="EA86" s="601"/>
    </row>
    <row r="87" spans="1:131" ht="15" customHeight="1">
      <c r="A87" s="266" t="s">
        <v>412</v>
      </c>
      <c r="B87" s="267" t="s">
        <v>661</v>
      </c>
      <c r="C87" s="263">
        <v>26351</v>
      </c>
      <c r="D87" s="264">
        <v>31081</v>
      </c>
      <c r="E87" s="264">
        <v>29352</v>
      </c>
      <c r="F87" s="264">
        <v>94819</v>
      </c>
      <c r="G87" s="264">
        <v>100859</v>
      </c>
      <c r="H87" s="264">
        <v>0</v>
      </c>
      <c r="I87" s="264">
        <v>0</v>
      </c>
      <c r="J87" s="264">
        <v>32010</v>
      </c>
      <c r="K87" s="264">
        <v>66248</v>
      </c>
      <c r="L87" s="264">
        <v>84016</v>
      </c>
      <c r="M87" s="264">
        <v>5760</v>
      </c>
      <c r="N87" s="264">
        <v>47116</v>
      </c>
      <c r="O87" s="264">
        <v>78362</v>
      </c>
      <c r="P87" s="264">
        <v>6599</v>
      </c>
      <c r="Q87" s="264">
        <v>1095</v>
      </c>
      <c r="R87" s="264">
        <v>1186</v>
      </c>
      <c r="S87" s="264">
        <v>14702</v>
      </c>
      <c r="T87" s="264">
        <v>72145</v>
      </c>
      <c r="U87" s="264">
        <v>10385</v>
      </c>
      <c r="V87" s="264">
        <v>23131</v>
      </c>
      <c r="W87" s="264">
        <v>52769</v>
      </c>
      <c r="X87" s="264">
        <v>53694</v>
      </c>
      <c r="Y87" s="264">
        <v>20698</v>
      </c>
      <c r="Z87" s="264">
        <v>569</v>
      </c>
      <c r="AA87" s="264">
        <v>82</v>
      </c>
      <c r="AB87" s="264">
        <v>294</v>
      </c>
      <c r="AC87" s="264">
        <v>566546</v>
      </c>
      <c r="AD87" s="264">
        <v>3391</v>
      </c>
      <c r="AE87" s="264">
        <v>15423</v>
      </c>
      <c r="AF87" s="264">
        <v>41431</v>
      </c>
      <c r="AG87" s="264">
        <v>8467</v>
      </c>
      <c r="AH87" s="264">
        <v>8290</v>
      </c>
      <c r="AI87" s="264">
        <v>4436</v>
      </c>
      <c r="AJ87" s="264">
        <v>60276</v>
      </c>
      <c r="AK87" s="264">
        <v>9029</v>
      </c>
      <c r="AL87" s="264">
        <v>0</v>
      </c>
      <c r="AM87" s="264">
        <v>0</v>
      </c>
      <c r="AN87" s="264">
        <v>8287</v>
      </c>
      <c r="AO87" s="264">
        <v>15699</v>
      </c>
      <c r="AP87" s="264">
        <v>2226</v>
      </c>
      <c r="AQ87" s="264">
        <v>0</v>
      </c>
      <c r="AR87" s="264">
        <v>6625</v>
      </c>
      <c r="AS87" s="264">
        <v>102294</v>
      </c>
      <c r="AT87" s="264">
        <v>63856</v>
      </c>
      <c r="AU87" s="264">
        <v>138851</v>
      </c>
      <c r="AV87" s="264">
        <v>252181</v>
      </c>
      <c r="AW87" s="264">
        <v>79517</v>
      </c>
      <c r="AX87" s="264">
        <v>40585</v>
      </c>
      <c r="AY87" s="264">
        <v>117827</v>
      </c>
      <c r="AZ87" s="264">
        <v>36135</v>
      </c>
      <c r="BA87" s="264">
        <v>2906</v>
      </c>
      <c r="BB87" s="264">
        <v>52356</v>
      </c>
      <c r="BC87" s="264">
        <v>5028</v>
      </c>
      <c r="BD87" s="264">
        <v>62665</v>
      </c>
      <c r="BE87" s="264">
        <v>5685</v>
      </c>
      <c r="BF87" s="264">
        <v>202120</v>
      </c>
      <c r="BG87" s="264">
        <v>13169</v>
      </c>
      <c r="BH87" s="264">
        <v>1397</v>
      </c>
      <c r="BI87" s="264">
        <v>32996</v>
      </c>
      <c r="BJ87" s="264">
        <v>2816</v>
      </c>
      <c r="BK87" s="264">
        <v>189064</v>
      </c>
      <c r="BL87" s="264">
        <v>1317398</v>
      </c>
      <c r="BM87" s="264">
        <v>3940386</v>
      </c>
      <c r="BN87" s="264">
        <v>15315</v>
      </c>
      <c r="BO87" s="264">
        <v>8768</v>
      </c>
      <c r="BP87" s="264">
        <v>217334</v>
      </c>
      <c r="BQ87" s="264">
        <v>354436</v>
      </c>
      <c r="BR87" s="264">
        <v>3901025</v>
      </c>
      <c r="BS87" s="264">
        <v>5219365</v>
      </c>
      <c r="BT87" s="264">
        <v>3085474</v>
      </c>
      <c r="BU87" s="264">
        <v>185698</v>
      </c>
      <c r="BV87" s="264">
        <v>619574</v>
      </c>
      <c r="BW87" s="264">
        <v>0</v>
      </c>
      <c r="BX87" s="264">
        <v>72959</v>
      </c>
      <c r="BY87" s="264">
        <v>523448</v>
      </c>
      <c r="BZ87" s="264">
        <v>0</v>
      </c>
      <c r="CA87" s="264">
        <v>240893</v>
      </c>
      <c r="CB87" s="264">
        <v>14394</v>
      </c>
      <c r="CC87" s="264">
        <v>24404</v>
      </c>
      <c r="CD87" s="264">
        <v>19991</v>
      </c>
      <c r="CE87" s="264">
        <v>211421</v>
      </c>
      <c r="CF87" s="264">
        <v>172386</v>
      </c>
      <c r="CG87" s="264">
        <v>19141482</v>
      </c>
      <c r="CH87" s="264">
        <v>909268</v>
      </c>
      <c r="CI87" s="264">
        <v>2060479</v>
      </c>
      <c r="CJ87" s="264">
        <v>3165176</v>
      </c>
      <c r="CK87" s="264">
        <v>251909</v>
      </c>
      <c r="CL87" s="264">
        <v>1533165</v>
      </c>
      <c r="CM87" s="264">
        <v>1014735</v>
      </c>
      <c r="CN87" s="264">
        <v>790918</v>
      </c>
      <c r="CO87" s="264">
        <v>96302</v>
      </c>
      <c r="CP87" s="264">
        <v>817080</v>
      </c>
      <c r="CQ87" s="264">
        <v>209760</v>
      </c>
      <c r="CR87" s="264">
        <v>45204</v>
      </c>
      <c r="CS87" s="264">
        <v>328640</v>
      </c>
      <c r="CT87" s="264">
        <v>1148934</v>
      </c>
      <c r="CU87" s="264">
        <v>327441</v>
      </c>
      <c r="CV87" s="264">
        <v>1130394</v>
      </c>
      <c r="CW87" s="264">
        <v>247044</v>
      </c>
      <c r="CX87" s="264">
        <v>192667</v>
      </c>
      <c r="CY87" s="264">
        <v>191028</v>
      </c>
      <c r="CZ87" s="264">
        <v>0</v>
      </c>
      <c r="DA87" s="264">
        <v>1693442</v>
      </c>
      <c r="DB87" s="265">
        <v>58444634</v>
      </c>
      <c r="DC87" s="263">
        <v>719809</v>
      </c>
      <c r="DD87" s="264">
        <v>62690045</v>
      </c>
      <c r="DE87" s="264">
        <v>0</v>
      </c>
      <c r="DF87" s="264">
        <v>0</v>
      </c>
      <c r="DG87" s="264">
        <v>0</v>
      </c>
      <c r="DH87" s="264">
        <v>0</v>
      </c>
      <c r="DI87" s="264">
        <v>0</v>
      </c>
      <c r="DJ87" s="265">
        <v>63409854</v>
      </c>
      <c r="DK87" s="265">
        <v>121854488</v>
      </c>
      <c r="DL87" s="265">
        <v>312374</v>
      </c>
      <c r="DM87" s="265">
        <v>63722228</v>
      </c>
      <c r="DN87" s="265">
        <v>122166862</v>
      </c>
      <c r="DO87" s="265">
        <v>-7417873</v>
      </c>
      <c r="DP87" s="264">
        <v>56304355</v>
      </c>
      <c r="DQ87" s="265">
        <v>114748989</v>
      </c>
      <c r="DS87" s="389">
        <v>6.087484E-2</v>
      </c>
      <c r="DT87" s="389">
        <v>0.93912516000000001</v>
      </c>
      <c r="DU87" s="389">
        <v>2.465075367902984E-2</v>
      </c>
      <c r="DV87" s="389">
        <v>0</v>
      </c>
    </row>
    <row r="88" spans="1:131" ht="15" customHeight="1">
      <c r="A88" s="266" t="s">
        <v>413</v>
      </c>
      <c r="B88" s="267" t="s">
        <v>662</v>
      </c>
      <c r="C88" s="263">
        <v>6442</v>
      </c>
      <c r="D88" s="264">
        <v>2773</v>
      </c>
      <c r="E88" s="264">
        <v>198</v>
      </c>
      <c r="F88" s="264">
        <v>848</v>
      </c>
      <c r="G88" s="264">
        <v>92</v>
      </c>
      <c r="H88" s="264">
        <v>0</v>
      </c>
      <c r="I88" s="264">
        <v>0</v>
      </c>
      <c r="J88" s="264">
        <v>602</v>
      </c>
      <c r="K88" s="264">
        <v>970</v>
      </c>
      <c r="L88" s="264">
        <v>257</v>
      </c>
      <c r="M88" s="264">
        <v>89</v>
      </c>
      <c r="N88" s="264">
        <v>1164</v>
      </c>
      <c r="O88" s="264">
        <v>1211</v>
      </c>
      <c r="P88" s="264">
        <v>93</v>
      </c>
      <c r="Q88" s="264">
        <v>30</v>
      </c>
      <c r="R88" s="264">
        <v>18</v>
      </c>
      <c r="S88" s="264">
        <v>127</v>
      </c>
      <c r="T88" s="264">
        <v>589</v>
      </c>
      <c r="U88" s="264">
        <v>60</v>
      </c>
      <c r="V88" s="264">
        <v>97</v>
      </c>
      <c r="W88" s="264">
        <v>1025</v>
      </c>
      <c r="X88" s="264">
        <v>845</v>
      </c>
      <c r="Y88" s="264">
        <v>145</v>
      </c>
      <c r="Z88" s="264">
        <v>2</v>
      </c>
      <c r="AA88" s="264">
        <v>1</v>
      </c>
      <c r="AB88" s="264">
        <v>3</v>
      </c>
      <c r="AC88" s="264">
        <v>142</v>
      </c>
      <c r="AD88" s="264">
        <v>9</v>
      </c>
      <c r="AE88" s="264">
        <v>158</v>
      </c>
      <c r="AF88" s="264">
        <v>33</v>
      </c>
      <c r="AG88" s="264">
        <v>183</v>
      </c>
      <c r="AH88" s="264">
        <v>162</v>
      </c>
      <c r="AI88" s="264">
        <v>179</v>
      </c>
      <c r="AJ88" s="264">
        <v>1223</v>
      </c>
      <c r="AK88" s="264">
        <v>27</v>
      </c>
      <c r="AL88" s="264">
        <v>0</v>
      </c>
      <c r="AM88" s="264">
        <v>0</v>
      </c>
      <c r="AN88" s="264">
        <v>858</v>
      </c>
      <c r="AO88" s="264">
        <v>48</v>
      </c>
      <c r="AP88" s="264">
        <v>37</v>
      </c>
      <c r="AQ88" s="264">
        <v>0</v>
      </c>
      <c r="AR88" s="264">
        <v>159</v>
      </c>
      <c r="AS88" s="264">
        <v>661</v>
      </c>
      <c r="AT88" s="264">
        <v>62</v>
      </c>
      <c r="AU88" s="264">
        <v>1225</v>
      </c>
      <c r="AV88" s="264">
        <v>2648</v>
      </c>
      <c r="AW88" s="264">
        <v>519</v>
      </c>
      <c r="AX88" s="264">
        <v>346</v>
      </c>
      <c r="AY88" s="264">
        <v>132</v>
      </c>
      <c r="AZ88" s="264">
        <v>898</v>
      </c>
      <c r="BA88" s="264">
        <v>116</v>
      </c>
      <c r="BB88" s="264">
        <v>17</v>
      </c>
      <c r="BC88" s="264">
        <v>176</v>
      </c>
      <c r="BD88" s="264">
        <v>380</v>
      </c>
      <c r="BE88" s="264">
        <v>77</v>
      </c>
      <c r="BF88" s="264">
        <v>7078</v>
      </c>
      <c r="BG88" s="264">
        <v>512</v>
      </c>
      <c r="BH88" s="264">
        <v>30</v>
      </c>
      <c r="BI88" s="264">
        <v>511</v>
      </c>
      <c r="BJ88" s="264">
        <v>521</v>
      </c>
      <c r="BK88" s="264">
        <v>20012</v>
      </c>
      <c r="BL88" s="264">
        <v>6855</v>
      </c>
      <c r="BM88" s="264">
        <v>52024</v>
      </c>
      <c r="BN88" s="264">
        <v>163</v>
      </c>
      <c r="BO88" s="264">
        <v>54</v>
      </c>
      <c r="BP88" s="264">
        <v>360</v>
      </c>
      <c r="BQ88" s="264">
        <v>16851</v>
      </c>
      <c r="BR88" s="264">
        <v>31966</v>
      </c>
      <c r="BS88" s="264">
        <v>185432</v>
      </c>
      <c r="BT88" s="264">
        <v>68359</v>
      </c>
      <c r="BU88" s="264">
        <v>6296</v>
      </c>
      <c r="BV88" s="264">
        <v>11090</v>
      </c>
      <c r="BW88" s="264">
        <v>0</v>
      </c>
      <c r="BX88" s="264">
        <v>1678</v>
      </c>
      <c r="BY88" s="264">
        <v>4446</v>
      </c>
      <c r="BZ88" s="264">
        <v>0</v>
      </c>
      <c r="CA88" s="264">
        <v>898</v>
      </c>
      <c r="CB88" s="264">
        <v>120</v>
      </c>
      <c r="CC88" s="264">
        <v>167</v>
      </c>
      <c r="CD88" s="264">
        <v>222</v>
      </c>
      <c r="CE88" s="264">
        <v>18888</v>
      </c>
      <c r="CF88" s="264">
        <v>962</v>
      </c>
      <c r="CG88" s="264">
        <v>6385</v>
      </c>
      <c r="CH88" s="264">
        <v>834113</v>
      </c>
      <c r="CI88" s="264">
        <v>29623</v>
      </c>
      <c r="CJ88" s="264">
        <v>4116</v>
      </c>
      <c r="CK88" s="264">
        <v>21998</v>
      </c>
      <c r="CL88" s="264">
        <v>710</v>
      </c>
      <c r="CM88" s="264">
        <v>42063</v>
      </c>
      <c r="CN88" s="264">
        <v>14189</v>
      </c>
      <c r="CO88" s="264">
        <v>21057</v>
      </c>
      <c r="CP88" s="264">
        <v>17399</v>
      </c>
      <c r="CQ88" s="264">
        <v>13489</v>
      </c>
      <c r="CR88" s="264">
        <v>8805180</v>
      </c>
      <c r="CS88" s="264">
        <v>16347</v>
      </c>
      <c r="CT88" s="264">
        <v>17934</v>
      </c>
      <c r="CU88" s="264">
        <v>64748</v>
      </c>
      <c r="CV88" s="264">
        <v>920247</v>
      </c>
      <c r="CW88" s="264">
        <v>252434</v>
      </c>
      <c r="CX88" s="264">
        <v>179258</v>
      </c>
      <c r="CY88" s="264">
        <v>4793</v>
      </c>
      <c r="CZ88" s="264">
        <v>0</v>
      </c>
      <c r="DA88" s="264">
        <v>2476</v>
      </c>
      <c r="DB88" s="265">
        <v>11732210</v>
      </c>
      <c r="DC88" s="263">
        <v>61099</v>
      </c>
      <c r="DD88" s="264">
        <v>11991454</v>
      </c>
      <c r="DE88" s="264">
        <v>0</v>
      </c>
      <c r="DF88" s="264">
        <v>0</v>
      </c>
      <c r="DG88" s="264">
        <v>0</v>
      </c>
      <c r="DH88" s="264">
        <v>0</v>
      </c>
      <c r="DI88" s="264">
        <v>0</v>
      </c>
      <c r="DJ88" s="265">
        <v>12052553</v>
      </c>
      <c r="DK88" s="265">
        <v>23784763</v>
      </c>
      <c r="DL88" s="265">
        <v>185</v>
      </c>
      <c r="DM88" s="265">
        <v>12052738</v>
      </c>
      <c r="DN88" s="265">
        <v>23784948</v>
      </c>
      <c r="DO88" s="265">
        <v>0</v>
      </c>
      <c r="DP88" s="264">
        <v>12052738</v>
      </c>
      <c r="DQ88" s="265">
        <v>23784948</v>
      </c>
      <c r="DS88" s="389">
        <v>0</v>
      </c>
      <c r="DT88" s="389">
        <v>1</v>
      </c>
      <c r="DU88" s="389">
        <v>4.7152363474522486E-3</v>
      </c>
      <c r="DV88" s="389">
        <v>0</v>
      </c>
    </row>
    <row r="89" spans="1:131" ht="15" customHeight="1">
      <c r="A89" s="266" t="s">
        <v>414</v>
      </c>
      <c r="B89" s="267" t="s">
        <v>663</v>
      </c>
      <c r="C89" s="263">
        <v>148568</v>
      </c>
      <c r="D89" s="264">
        <v>294427</v>
      </c>
      <c r="E89" s="264">
        <v>98628</v>
      </c>
      <c r="F89" s="264">
        <v>143780</v>
      </c>
      <c r="G89" s="264">
        <v>98355</v>
      </c>
      <c r="H89" s="264">
        <v>0</v>
      </c>
      <c r="I89" s="264">
        <v>0</v>
      </c>
      <c r="J89" s="264">
        <v>43277</v>
      </c>
      <c r="K89" s="264">
        <v>243420</v>
      </c>
      <c r="L89" s="264">
        <v>121622</v>
      </c>
      <c r="M89" s="264">
        <v>31974</v>
      </c>
      <c r="N89" s="264">
        <v>226918</v>
      </c>
      <c r="O89" s="264">
        <v>230050</v>
      </c>
      <c r="P89" s="264">
        <v>41956</v>
      </c>
      <c r="Q89" s="264">
        <v>14984</v>
      </c>
      <c r="R89" s="264">
        <v>2952</v>
      </c>
      <c r="S89" s="264">
        <v>30299</v>
      </c>
      <c r="T89" s="264">
        <v>227528</v>
      </c>
      <c r="U89" s="264">
        <v>43900</v>
      </c>
      <c r="V89" s="264">
        <v>151152</v>
      </c>
      <c r="W89" s="264">
        <v>157712</v>
      </c>
      <c r="X89" s="264">
        <v>174689</v>
      </c>
      <c r="Y89" s="264">
        <v>89510</v>
      </c>
      <c r="Z89" s="264">
        <v>4702</v>
      </c>
      <c r="AA89" s="264">
        <v>698</v>
      </c>
      <c r="AB89" s="264">
        <v>2228</v>
      </c>
      <c r="AC89" s="264">
        <v>622594</v>
      </c>
      <c r="AD89" s="264">
        <v>23571</v>
      </c>
      <c r="AE89" s="264">
        <v>25638</v>
      </c>
      <c r="AF89" s="264">
        <v>135006</v>
      </c>
      <c r="AG89" s="264">
        <v>59551</v>
      </c>
      <c r="AH89" s="264">
        <v>55274</v>
      </c>
      <c r="AI89" s="264">
        <v>48045</v>
      </c>
      <c r="AJ89" s="264">
        <v>242296</v>
      </c>
      <c r="AK89" s="264">
        <v>81064</v>
      </c>
      <c r="AL89" s="264">
        <v>0</v>
      </c>
      <c r="AM89" s="264">
        <v>0</v>
      </c>
      <c r="AN89" s="264">
        <v>46487</v>
      </c>
      <c r="AO89" s="264">
        <v>108034</v>
      </c>
      <c r="AP89" s="264">
        <v>9702</v>
      </c>
      <c r="AQ89" s="264">
        <v>0</v>
      </c>
      <c r="AR89" s="264">
        <v>39365</v>
      </c>
      <c r="AS89" s="264">
        <v>140788</v>
      </c>
      <c r="AT89" s="264">
        <v>325769</v>
      </c>
      <c r="AU89" s="264">
        <v>545759</v>
      </c>
      <c r="AV89" s="264">
        <v>1488805</v>
      </c>
      <c r="AW89" s="264">
        <v>325778</v>
      </c>
      <c r="AX89" s="264">
        <v>523802</v>
      </c>
      <c r="AY89" s="264">
        <v>1373054</v>
      </c>
      <c r="AZ89" s="264">
        <v>455313</v>
      </c>
      <c r="BA89" s="264">
        <v>5123</v>
      </c>
      <c r="BB89" s="264">
        <v>125752</v>
      </c>
      <c r="BC89" s="264">
        <v>76257</v>
      </c>
      <c r="BD89" s="264">
        <v>617805</v>
      </c>
      <c r="BE89" s="264">
        <v>231439</v>
      </c>
      <c r="BF89" s="264">
        <v>1478833</v>
      </c>
      <c r="BG89" s="264">
        <v>73817</v>
      </c>
      <c r="BH89" s="264">
        <v>8992</v>
      </c>
      <c r="BI89" s="264">
        <v>152357</v>
      </c>
      <c r="BJ89" s="264">
        <v>14130</v>
      </c>
      <c r="BK89" s="264">
        <v>939976</v>
      </c>
      <c r="BL89" s="264">
        <v>265745</v>
      </c>
      <c r="BM89" s="264">
        <v>3083970</v>
      </c>
      <c r="BN89" s="264">
        <v>594695</v>
      </c>
      <c r="BO89" s="264">
        <v>72384</v>
      </c>
      <c r="BP89" s="264">
        <v>1311948</v>
      </c>
      <c r="BQ89" s="264">
        <v>488067</v>
      </c>
      <c r="BR89" s="264">
        <v>4098938</v>
      </c>
      <c r="BS89" s="264">
        <v>9110818</v>
      </c>
      <c r="BT89" s="264">
        <v>11700871</v>
      </c>
      <c r="BU89" s="264">
        <v>611141</v>
      </c>
      <c r="BV89" s="264">
        <v>397967</v>
      </c>
      <c r="BW89" s="264">
        <v>0</v>
      </c>
      <c r="BX89" s="264">
        <v>51822</v>
      </c>
      <c r="BY89" s="264">
        <v>1033114</v>
      </c>
      <c r="BZ89" s="264">
        <v>0</v>
      </c>
      <c r="CA89" s="264">
        <v>37340</v>
      </c>
      <c r="CB89" s="264">
        <v>35948</v>
      </c>
      <c r="CC89" s="264">
        <v>49740</v>
      </c>
      <c r="CD89" s="264">
        <v>102194</v>
      </c>
      <c r="CE89" s="264">
        <v>1304550</v>
      </c>
      <c r="CF89" s="264">
        <v>197717</v>
      </c>
      <c r="CG89" s="264">
        <v>5515675</v>
      </c>
      <c r="CH89" s="264">
        <v>5552875</v>
      </c>
      <c r="CI89" s="264">
        <v>5411623</v>
      </c>
      <c r="CJ89" s="264">
        <v>11307482</v>
      </c>
      <c r="CK89" s="264">
        <v>2533744</v>
      </c>
      <c r="CL89" s="264">
        <v>3187828</v>
      </c>
      <c r="CM89" s="264">
        <v>4227152</v>
      </c>
      <c r="CN89" s="264">
        <v>1479709</v>
      </c>
      <c r="CO89" s="264">
        <v>280846</v>
      </c>
      <c r="CP89" s="264">
        <v>2512654</v>
      </c>
      <c r="CQ89" s="264">
        <v>1189421</v>
      </c>
      <c r="CR89" s="264">
        <v>3884618</v>
      </c>
      <c r="CS89" s="264">
        <v>305668</v>
      </c>
      <c r="CT89" s="264">
        <v>4362857</v>
      </c>
      <c r="CU89" s="264">
        <v>830584</v>
      </c>
      <c r="CV89" s="264">
        <v>608912</v>
      </c>
      <c r="CW89" s="264">
        <v>234885</v>
      </c>
      <c r="CX89" s="264">
        <v>1489608</v>
      </c>
      <c r="CY89" s="264">
        <v>529495</v>
      </c>
      <c r="CZ89" s="264">
        <v>0</v>
      </c>
      <c r="DA89" s="264">
        <v>352178</v>
      </c>
      <c r="DB89" s="265">
        <v>103370288</v>
      </c>
      <c r="DC89" s="263">
        <v>540984</v>
      </c>
      <c r="DD89" s="264">
        <v>27144729</v>
      </c>
      <c r="DE89" s="264">
        <v>372460</v>
      </c>
      <c r="DF89" s="264">
        <v>27607521</v>
      </c>
      <c r="DG89" s="264">
        <v>39870839</v>
      </c>
      <c r="DH89" s="264">
        <v>0</v>
      </c>
      <c r="DI89" s="264">
        <v>650</v>
      </c>
      <c r="DJ89" s="265">
        <v>95537183</v>
      </c>
      <c r="DK89" s="265">
        <v>198907471</v>
      </c>
      <c r="DL89" s="265">
        <v>1236638</v>
      </c>
      <c r="DM89" s="265">
        <v>96773821</v>
      </c>
      <c r="DN89" s="265">
        <v>200144109</v>
      </c>
      <c r="DO89" s="265">
        <v>-115737643</v>
      </c>
      <c r="DP89" s="264">
        <v>-18963822</v>
      </c>
      <c r="DQ89" s="265">
        <v>84406466</v>
      </c>
      <c r="DS89" s="389">
        <v>0.58186674999999999</v>
      </c>
      <c r="DT89" s="389">
        <v>0.41813325000000001</v>
      </c>
      <c r="DU89" s="389">
        <v>1.0673752559326094E-2</v>
      </c>
      <c r="DV89" s="389">
        <v>3.2183805972403812E-4</v>
      </c>
    </row>
    <row r="90" spans="1:131" ht="15" customHeight="1">
      <c r="A90" s="266" t="s">
        <v>415</v>
      </c>
      <c r="B90" s="267" t="s">
        <v>664</v>
      </c>
      <c r="C90" s="263">
        <v>0</v>
      </c>
      <c r="D90" s="264">
        <v>0</v>
      </c>
      <c r="E90" s="264">
        <v>0</v>
      </c>
      <c r="F90" s="264">
        <v>0</v>
      </c>
      <c r="G90" s="264">
        <v>0</v>
      </c>
      <c r="H90" s="264">
        <v>0</v>
      </c>
      <c r="I90" s="264">
        <v>0</v>
      </c>
      <c r="J90" s="264">
        <v>0</v>
      </c>
      <c r="K90" s="264">
        <v>0</v>
      </c>
      <c r="L90" s="264">
        <v>0</v>
      </c>
      <c r="M90" s="264">
        <v>0</v>
      </c>
      <c r="N90" s="264">
        <v>0</v>
      </c>
      <c r="O90" s="264">
        <v>0</v>
      </c>
      <c r="P90" s="264">
        <v>0</v>
      </c>
      <c r="Q90" s="264">
        <v>0</v>
      </c>
      <c r="R90" s="264">
        <v>0</v>
      </c>
      <c r="S90" s="264">
        <v>0</v>
      </c>
      <c r="T90" s="264">
        <v>0</v>
      </c>
      <c r="U90" s="264">
        <v>0</v>
      </c>
      <c r="V90" s="264">
        <v>0</v>
      </c>
      <c r="W90" s="264">
        <v>0</v>
      </c>
      <c r="X90" s="264">
        <v>0</v>
      </c>
      <c r="Y90" s="264">
        <v>0</v>
      </c>
      <c r="Z90" s="264">
        <v>0</v>
      </c>
      <c r="AA90" s="264">
        <v>0</v>
      </c>
      <c r="AB90" s="264">
        <v>0</v>
      </c>
      <c r="AC90" s="264">
        <v>0</v>
      </c>
      <c r="AD90" s="264">
        <v>0</v>
      </c>
      <c r="AE90" s="264">
        <v>0</v>
      </c>
      <c r="AF90" s="264">
        <v>0</v>
      </c>
      <c r="AG90" s="264">
        <v>0</v>
      </c>
      <c r="AH90" s="264">
        <v>0</v>
      </c>
      <c r="AI90" s="264">
        <v>0</v>
      </c>
      <c r="AJ90" s="264">
        <v>0</v>
      </c>
      <c r="AK90" s="264">
        <v>0</v>
      </c>
      <c r="AL90" s="264">
        <v>0</v>
      </c>
      <c r="AM90" s="264">
        <v>0</v>
      </c>
      <c r="AN90" s="264">
        <v>0</v>
      </c>
      <c r="AO90" s="264">
        <v>0</v>
      </c>
      <c r="AP90" s="264">
        <v>0</v>
      </c>
      <c r="AQ90" s="264">
        <v>0</v>
      </c>
      <c r="AR90" s="264">
        <v>0</v>
      </c>
      <c r="AS90" s="264">
        <v>0</v>
      </c>
      <c r="AT90" s="264">
        <v>0</v>
      </c>
      <c r="AU90" s="264">
        <v>0</v>
      </c>
      <c r="AV90" s="264">
        <v>0</v>
      </c>
      <c r="AW90" s="264">
        <v>0</v>
      </c>
      <c r="AX90" s="264">
        <v>0</v>
      </c>
      <c r="AY90" s="264">
        <v>0</v>
      </c>
      <c r="AZ90" s="264">
        <v>0</v>
      </c>
      <c r="BA90" s="264">
        <v>0</v>
      </c>
      <c r="BB90" s="264">
        <v>0</v>
      </c>
      <c r="BC90" s="264">
        <v>0</v>
      </c>
      <c r="BD90" s="264">
        <v>0</v>
      </c>
      <c r="BE90" s="264">
        <v>0</v>
      </c>
      <c r="BF90" s="264">
        <v>0</v>
      </c>
      <c r="BG90" s="264">
        <v>0</v>
      </c>
      <c r="BH90" s="264">
        <v>0</v>
      </c>
      <c r="BI90" s="264">
        <v>0</v>
      </c>
      <c r="BJ90" s="264">
        <v>0</v>
      </c>
      <c r="BK90" s="264">
        <v>0</v>
      </c>
      <c r="BL90" s="264">
        <v>0</v>
      </c>
      <c r="BM90" s="264">
        <v>0</v>
      </c>
      <c r="BN90" s="264">
        <v>0</v>
      </c>
      <c r="BO90" s="264">
        <v>0</v>
      </c>
      <c r="BP90" s="264">
        <v>0</v>
      </c>
      <c r="BQ90" s="264">
        <v>0</v>
      </c>
      <c r="BR90" s="264">
        <v>0</v>
      </c>
      <c r="BS90" s="264">
        <v>0</v>
      </c>
      <c r="BT90" s="264">
        <v>0</v>
      </c>
      <c r="BU90" s="264">
        <v>0</v>
      </c>
      <c r="BV90" s="264">
        <v>0</v>
      </c>
      <c r="BW90" s="264">
        <v>0</v>
      </c>
      <c r="BX90" s="264">
        <v>0</v>
      </c>
      <c r="BY90" s="264">
        <v>0</v>
      </c>
      <c r="BZ90" s="264">
        <v>0</v>
      </c>
      <c r="CA90" s="264">
        <v>0</v>
      </c>
      <c r="CB90" s="264">
        <v>0</v>
      </c>
      <c r="CC90" s="264">
        <v>0</v>
      </c>
      <c r="CD90" s="264">
        <v>0</v>
      </c>
      <c r="CE90" s="264">
        <v>0</v>
      </c>
      <c r="CF90" s="264">
        <v>0</v>
      </c>
      <c r="CG90" s="264">
        <v>0</v>
      </c>
      <c r="CH90" s="264">
        <v>0</v>
      </c>
      <c r="CI90" s="264">
        <v>0</v>
      </c>
      <c r="CJ90" s="264">
        <v>0</v>
      </c>
      <c r="CK90" s="264">
        <v>0</v>
      </c>
      <c r="CL90" s="264">
        <v>0</v>
      </c>
      <c r="CM90" s="264">
        <v>0</v>
      </c>
      <c r="CN90" s="264">
        <v>0</v>
      </c>
      <c r="CO90" s="264">
        <v>0</v>
      </c>
      <c r="CP90" s="264">
        <v>0</v>
      </c>
      <c r="CQ90" s="264">
        <v>0</v>
      </c>
      <c r="CR90" s="264">
        <v>0</v>
      </c>
      <c r="CS90" s="264">
        <v>0</v>
      </c>
      <c r="CT90" s="264">
        <v>0</v>
      </c>
      <c r="CU90" s="264">
        <v>0</v>
      </c>
      <c r="CV90" s="264">
        <v>0</v>
      </c>
      <c r="CW90" s="264">
        <v>0</v>
      </c>
      <c r="CX90" s="264">
        <v>0</v>
      </c>
      <c r="CY90" s="264">
        <v>0</v>
      </c>
      <c r="CZ90" s="264">
        <v>0</v>
      </c>
      <c r="DA90" s="264">
        <v>11856539</v>
      </c>
      <c r="DB90" s="265">
        <v>11856539</v>
      </c>
      <c r="DC90" s="263">
        <v>0</v>
      </c>
      <c r="DD90" s="264">
        <v>79491333</v>
      </c>
      <c r="DE90" s="264">
        <v>363288572</v>
      </c>
      <c r="DF90" s="264">
        <v>0</v>
      </c>
      <c r="DG90" s="264">
        <v>0</v>
      </c>
      <c r="DH90" s="264">
        <v>0</v>
      </c>
      <c r="DI90" s="264">
        <v>0</v>
      </c>
      <c r="DJ90" s="265">
        <v>442779905</v>
      </c>
      <c r="DK90" s="265">
        <v>454636444</v>
      </c>
      <c r="DL90" s="265">
        <v>0</v>
      </c>
      <c r="DM90" s="265">
        <v>442779905</v>
      </c>
      <c r="DN90" s="265">
        <v>454636444</v>
      </c>
      <c r="DO90" s="265">
        <v>0</v>
      </c>
      <c r="DP90" s="264">
        <v>442779905</v>
      </c>
      <c r="DQ90" s="265">
        <v>454636444</v>
      </c>
      <c r="DS90" s="389">
        <v>0</v>
      </c>
      <c r="DT90" s="389">
        <v>1</v>
      </c>
      <c r="DU90" s="389">
        <v>3.1257295626454504E-2</v>
      </c>
      <c r="DV90" s="389">
        <v>0.31391314270632154</v>
      </c>
    </row>
    <row r="91" spans="1:131" ht="15" customHeight="1">
      <c r="A91" s="266" t="s">
        <v>416</v>
      </c>
      <c r="B91" s="267" t="s">
        <v>665</v>
      </c>
      <c r="C91" s="263">
        <v>0</v>
      </c>
      <c r="D91" s="264">
        <v>0</v>
      </c>
      <c r="E91" s="264">
        <v>3062</v>
      </c>
      <c r="F91" s="264">
        <v>446</v>
      </c>
      <c r="G91" s="264">
        <v>0</v>
      </c>
      <c r="H91" s="264">
        <v>0</v>
      </c>
      <c r="I91" s="264">
        <v>0</v>
      </c>
      <c r="J91" s="264">
        <v>2896</v>
      </c>
      <c r="K91" s="264">
        <v>19721</v>
      </c>
      <c r="L91" s="264">
        <v>9541</v>
      </c>
      <c r="M91" s="264">
        <v>1720</v>
      </c>
      <c r="N91" s="264">
        <v>28048</v>
      </c>
      <c r="O91" s="264">
        <v>19369</v>
      </c>
      <c r="P91" s="264">
        <v>595</v>
      </c>
      <c r="Q91" s="264">
        <v>274</v>
      </c>
      <c r="R91" s="264">
        <v>5</v>
      </c>
      <c r="S91" s="264">
        <v>2</v>
      </c>
      <c r="T91" s="264">
        <v>10603</v>
      </c>
      <c r="U91" s="264">
        <v>14</v>
      </c>
      <c r="V91" s="264">
        <v>14337</v>
      </c>
      <c r="W91" s="264">
        <v>8858</v>
      </c>
      <c r="X91" s="264">
        <v>929</v>
      </c>
      <c r="Y91" s="264">
        <v>1139</v>
      </c>
      <c r="Z91" s="264">
        <v>254</v>
      </c>
      <c r="AA91" s="264">
        <v>76</v>
      </c>
      <c r="AB91" s="264">
        <v>282</v>
      </c>
      <c r="AC91" s="264">
        <v>16917</v>
      </c>
      <c r="AD91" s="264">
        <v>2159</v>
      </c>
      <c r="AE91" s="264">
        <v>1</v>
      </c>
      <c r="AF91" s="264">
        <v>778</v>
      </c>
      <c r="AG91" s="264">
        <v>9150</v>
      </c>
      <c r="AH91" s="264">
        <v>0</v>
      </c>
      <c r="AI91" s="264">
        <v>5931</v>
      </c>
      <c r="AJ91" s="264">
        <v>49208</v>
      </c>
      <c r="AK91" s="264">
        <v>3432</v>
      </c>
      <c r="AL91" s="264">
        <v>0</v>
      </c>
      <c r="AM91" s="264">
        <v>0</v>
      </c>
      <c r="AN91" s="264">
        <v>1008</v>
      </c>
      <c r="AO91" s="264">
        <v>18886</v>
      </c>
      <c r="AP91" s="264">
        <v>0</v>
      </c>
      <c r="AQ91" s="264">
        <v>0</v>
      </c>
      <c r="AR91" s="264">
        <v>3143</v>
      </c>
      <c r="AS91" s="264">
        <v>49803</v>
      </c>
      <c r="AT91" s="264">
        <v>26557</v>
      </c>
      <c r="AU91" s="264">
        <v>86430</v>
      </c>
      <c r="AV91" s="264">
        <v>121759</v>
      </c>
      <c r="AW91" s="264">
        <v>29667</v>
      </c>
      <c r="AX91" s="264">
        <v>114688</v>
      </c>
      <c r="AY91" s="264">
        <v>429573</v>
      </c>
      <c r="AZ91" s="264">
        <v>62061</v>
      </c>
      <c r="BA91" s="264">
        <v>10220</v>
      </c>
      <c r="BB91" s="264">
        <v>13391</v>
      </c>
      <c r="BC91" s="264">
        <v>10008</v>
      </c>
      <c r="BD91" s="264">
        <v>145954</v>
      </c>
      <c r="BE91" s="264">
        <v>4148</v>
      </c>
      <c r="BF91" s="264">
        <v>170113</v>
      </c>
      <c r="BG91" s="264">
        <v>8912</v>
      </c>
      <c r="BH91" s="264">
        <v>591</v>
      </c>
      <c r="BI91" s="264">
        <v>22514</v>
      </c>
      <c r="BJ91" s="264">
        <v>576</v>
      </c>
      <c r="BK91" s="264">
        <v>104174</v>
      </c>
      <c r="BL91" s="264">
        <v>3098</v>
      </c>
      <c r="BM91" s="264">
        <v>172104</v>
      </c>
      <c r="BN91" s="264">
        <v>54027</v>
      </c>
      <c r="BO91" s="264">
        <v>6394</v>
      </c>
      <c r="BP91" s="264">
        <v>5553</v>
      </c>
      <c r="BQ91" s="264">
        <v>22120</v>
      </c>
      <c r="BR91" s="264">
        <v>77961</v>
      </c>
      <c r="BS91" s="264">
        <v>168359</v>
      </c>
      <c r="BT91" s="264">
        <v>101332</v>
      </c>
      <c r="BU91" s="264">
        <v>470</v>
      </c>
      <c r="BV91" s="264">
        <v>171</v>
      </c>
      <c r="BW91" s="264">
        <v>0</v>
      </c>
      <c r="BX91" s="264">
        <v>113235</v>
      </c>
      <c r="BY91" s="264">
        <v>29098</v>
      </c>
      <c r="BZ91" s="264">
        <v>34983</v>
      </c>
      <c r="CA91" s="264">
        <v>818</v>
      </c>
      <c r="CB91" s="264">
        <v>445</v>
      </c>
      <c r="CC91" s="264">
        <v>4469</v>
      </c>
      <c r="CD91" s="264">
        <v>2478</v>
      </c>
      <c r="CE91" s="264">
        <v>13481</v>
      </c>
      <c r="CF91" s="264">
        <v>7736</v>
      </c>
      <c r="CG91" s="264">
        <v>1037040</v>
      </c>
      <c r="CH91" s="264">
        <v>23746</v>
      </c>
      <c r="CI91" s="264">
        <v>470121</v>
      </c>
      <c r="CJ91" s="264">
        <v>5838</v>
      </c>
      <c r="CK91" s="264">
        <v>686</v>
      </c>
      <c r="CL91" s="264">
        <v>95</v>
      </c>
      <c r="CM91" s="264">
        <v>82228</v>
      </c>
      <c r="CN91" s="264">
        <v>16380</v>
      </c>
      <c r="CO91" s="264">
        <v>3460</v>
      </c>
      <c r="CP91" s="264">
        <v>0</v>
      </c>
      <c r="CQ91" s="264">
        <v>37195</v>
      </c>
      <c r="CR91" s="264">
        <v>13372</v>
      </c>
      <c r="CS91" s="264">
        <v>429</v>
      </c>
      <c r="CT91" s="264">
        <v>333290</v>
      </c>
      <c r="CU91" s="264">
        <v>25707</v>
      </c>
      <c r="CV91" s="264">
        <v>56756</v>
      </c>
      <c r="CW91" s="264">
        <v>71125</v>
      </c>
      <c r="CX91" s="264">
        <v>18067</v>
      </c>
      <c r="CY91" s="264">
        <v>37199</v>
      </c>
      <c r="CZ91" s="264">
        <v>0</v>
      </c>
      <c r="DA91" s="264">
        <v>23436</v>
      </c>
      <c r="DB91" s="265">
        <v>4718425</v>
      </c>
      <c r="DC91" s="263">
        <v>0</v>
      </c>
      <c r="DD91" s="264">
        <v>50482512</v>
      </c>
      <c r="DE91" s="264">
        <v>194984039</v>
      </c>
      <c r="DF91" s="264">
        <v>0</v>
      </c>
      <c r="DG91" s="264">
        <v>0</v>
      </c>
      <c r="DH91" s="264">
        <v>0</v>
      </c>
      <c r="DI91" s="264">
        <v>0</v>
      </c>
      <c r="DJ91" s="265">
        <v>245466551</v>
      </c>
      <c r="DK91" s="265">
        <v>250184976</v>
      </c>
      <c r="DL91" s="265">
        <v>67043</v>
      </c>
      <c r="DM91" s="265">
        <v>245533594</v>
      </c>
      <c r="DN91" s="265">
        <v>250252019</v>
      </c>
      <c r="DO91" s="265">
        <v>-211844</v>
      </c>
      <c r="DP91" s="264">
        <v>245321750</v>
      </c>
      <c r="DQ91" s="265">
        <v>250040175</v>
      </c>
      <c r="DS91" s="389">
        <v>8.4674999999999995E-4</v>
      </c>
      <c r="DT91" s="389">
        <v>0.99915324999999999</v>
      </c>
      <c r="DU91" s="389">
        <v>1.9850551525535963E-2</v>
      </c>
      <c r="DV91" s="389">
        <v>0.16848328622916872</v>
      </c>
    </row>
    <row r="92" spans="1:131" ht="15" customHeight="1">
      <c r="A92" s="266" t="s">
        <v>417</v>
      </c>
      <c r="B92" s="267" t="s">
        <v>666</v>
      </c>
      <c r="C92" s="263">
        <v>14724</v>
      </c>
      <c r="D92" s="264">
        <v>158</v>
      </c>
      <c r="E92" s="264">
        <v>0</v>
      </c>
      <c r="F92" s="264">
        <v>124512</v>
      </c>
      <c r="G92" s="264">
        <v>57151</v>
      </c>
      <c r="H92" s="264">
        <v>0</v>
      </c>
      <c r="I92" s="264">
        <v>0</v>
      </c>
      <c r="J92" s="264">
        <v>24185</v>
      </c>
      <c r="K92" s="264">
        <v>674770</v>
      </c>
      <c r="L92" s="264">
        <v>112967</v>
      </c>
      <c r="M92" s="264">
        <v>12021</v>
      </c>
      <c r="N92" s="264">
        <v>192548</v>
      </c>
      <c r="O92" s="264">
        <v>411336</v>
      </c>
      <c r="P92" s="264">
        <v>38959</v>
      </c>
      <c r="Q92" s="264">
        <v>4901</v>
      </c>
      <c r="R92" s="264">
        <v>13986</v>
      </c>
      <c r="S92" s="264">
        <v>72844</v>
      </c>
      <c r="T92" s="264">
        <v>130160</v>
      </c>
      <c r="U92" s="264">
        <v>51811</v>
      </c>
      <c r="V92" s="264">
        <v>314461</v>
      </c>
      <c r="W92" s="264">
        <v>514027</v>
      </c>
      <c r="X92" s="264">
        <v>198845</v>
      </c>
      <c r="Y92" s="264">
        <v>162523</v>
      </c>
      <c r="Z92" s="264">
        <v>68464</v>
      </c>
      <c r="AA92" s="264">
        <v>6095</v>
      </c>
      <c r="AB92" s="264">
        <v>18109</v>
      </c>
      <c r="AC92" s="264">
        <v>7542871</v>
      </c>
      <c r="AD92" s="264">
        <v>107411</v>
      </c>
      <c r="AE92" s="264">
        <v>13158</v>
      </c>
      <c r="AF92" s="264">
        <v>793648</v>
      </c>
      <c r="AG92" s="264">
        <v>186683</v>
      </c>
      <c r="AH92" s="264">
        <v>119586</v>
      </c>
      <c r="AI92" s="264">
        <v>358325</v>
      </c>
      <c r="AJ92" s="264">
        <v>1062673</v>
      </c>
      <c r="AK92" s="264">
        <v>66598</v>
      </c>
      <c r="AL92" s="264">
        <v>0</v>
      </c>
      <c r="AM92" s="264">
        <v>0</v>
      </c>
      <c r="AN92" s="264">
        <v>339191</v>
      </c>
      <c r="AO92" s="264">
        <v>227710</v>
      </c>
      <c r="AP92" s="264">
        <v>34875</v>
      </c>
      <c r="AQ92" s="264">
        <v>0</v>
      </c>
      <c r="AR92" s="264">
        <v>191544</v>
      </c>
      <c r="AS92" s="264">
        <v>298353</v>
      </c>
      <c r="AT92" s="264">
        <v>443938</v>
      </c>
      <c r="AU92" s="264">
        <v>2219032</v>
      </c>
      <c r="AV92" s="264">
        <v>8172311</v>
      </c>
      <c r="AW92" s="264">
        <v>3868879</v>
      </c>
      <c r="AX92" s="264">
        <v>4392416</v>
      </c>
      <c r="AY92" s="264">
        <v>10910680</v>
      </c>
      <c r="AZ92" s="264">
        <v>2758270</v>
      </c>
      <c r="BA92" s="264">
        <v>214045</v>
      </c>
      <c r="BB92" s="264">
        <v>813453</v>
      </c>
      <c r="BC92" s="264">
        <v>161691</v>
      </c>
      <c r="BD92" s="264">
        <v>3184080</v>
      </c>
      <c r="BE92" s="264">
        <v>499616</v>
      </c>
      <c r="BF92" s="264">
        <v>31001299</v>
      </c>
      <c r="BG92" s="264">
        <v>162776</v>
      </c>
      <c r="BH92" s="264">
        <v>56912</v>
      </c>
      <c r="BI92" s="264">
        <v>1117406</v>
      </c>
      <c r="BJ92" s="264">
        <v>55611</v>
      </c>
      <c r="BK92" s="264">
        <v>322742</v>
      </c>
      <c r="BL92" s="264">
        <v>58743</v>
      </c>
      <c r="BM92" s="264">
        <v>1845813</v>
      </c>
      <c r="BN92" s="264">
        <v>374334</v>
      </c>
      <c r="BO92" s="264">
        <v>101719</v>
      </c>
      <c r="BP92" s="264">
        <v>349</v>
      </c>
      <c r="BQ92" s="264">
        <v>0</v>
      </c>
      <c r="BR92" s="264">
        <v>812404</v>
      </c>
      <c r="BS92" s="264">
        <v>1049546</v>
      </c>
      <c r="BT92" s="264">
        <v>86150</v>
      </c>
      <c r="BU92" s="264">
        <v>0</v>
      </c>
      <c r="BV92" s="264">
        <v>0</v>
      </c>
      <c r="BW92" s="264">
        <v>0</v>
      </c>
      <c r="BX92" s="264">
        <v>58221</v>
      </c>
      <c r="BY92" s="264">
        <v>217404</v>
      </c>
      <c r="BZ92" s="264">
        <v>0</v>
      </c>
      <c r="CA92" s="264">
        <v>14150</v>
      </c>
      <c r="CB92" s="264">
        <v>3915</v>
      </c>
      <c r="CC92" s="264">
        <v>12152</v>
      </c>
      <c r="CD92" s="264">
        <v>28385</v>
      </c>
      <c r="CE92" s="264">
        <v>75221</v>
      </c>
      <c r="CF92" s="264">
        <v>0</v>
      </c>
      <c r="CG92" s="264">
        <v>1741062</v>
      </c>
      <c r="CH92" s="264">
        <v>116544</v>
      </c>
      <c r="CI92" s="264">
        <v>1348506</v>
      </c>
      <c r="CJ92" s="264">
        <v>6371</v>
      </c>
      <c r="CK92" s="264">
        <v>0</v>
      </c>
      <c r="CL92" s="264">
        <v>250157</v>
      </c>
      <c r="CM92" s="264">
        <v>1872112</v>
      </c>
      <c r="CN92" s="264">
        <v>6968</v>
      </c>
      <c r="CO92" s="264">
        <v>7288</v>
      </c>
      <c r="CP92" s="264">
        <v>0</v>
      </c>
      <c r="CQ92" s="264">
        <v>600493</v>
      </c>
      <c r="CR92" s="264">
        <v>6923</v>
      </c>
      <c r="CS92" s="264">
        <v>135318</v>
      </c>
      <c r="CT92" s="264">
        <v>85802</v>
      </c>
      <c r="CU92" s="264">
        <v>0</v>
      </c>
      <c r="CV92" s="264">
        <v>0</v>
      </c>
      <c r="CW92" s="264">
        <v>0</v>
      </c>
      <c r="CX92" s="264">
        <v>7655</v>
      </c>
      <c r="CY92" s="264">
        <v>6991</v>
      </c>
      <c r="CZ92" s="264">
        <v>0</v>
      </c>
      <c r="DA92" s="264">
        <v>1278072</v>
      </c>
      <c r="DB92" s="265">
        <v>97126108</v>
      </c>
      <c r="DC92" s="263">
        <v>0</v>
      </c>
      <c r="DD92" s="264">
        <v>82351</v>
      </c>
      <c r="DE92" s="264">
        <v>8549834</v>
      </c>
      <c r="DF92" s="264">
        <v>0</v>
      </c>
      <c r="DG92" s="264">
        <v>0</v>
      </c>
      <c r="DH92" s="264">
        <v>0</v>
      </c>
      <c r="DI92" s="264">
        <v>0</v>
      </c>
      <c r="DJ92" s="265">
        <v>8632185</v>
      </c>
      <c r="DK92" s="265">
        <v>105758293</v>
      </c>
      <c r="DL92" s="265">
        <v>145578</v>
      </c>
      <c r="DM92" s="265">
        <v>8777763</v>
      </c>
      <c r="DN92" s="265">
        <v>105903871</v>
      </c>
      <c r="DO92" s="265">
        <v>-4975685</v>
      </c>
      <c r="DP92" s="264">
        <v>3802078</v>
      </c>
      <c r="DQ92" s="265">
        <v>100928186</v>
      </c>
      <c r="DS92" s="389">
        <v>4.704771E-2</v>
      </c>
      <c r="DT92" s="389">
        <v>0.95295229000000004</v>
      </c>
      <c r="DU92" s="389">
        <v>3.238176358338531E-5</v>
      </c>
      <c r="DV92" s="389">
        <v>7.3878053630527084E-3</v>
      </c>
    </row>
    <row r="93" spans="1:131" ht="15" customHeight="1">
      <c r="A93" s="266" t="s">
        <v>418</v>
      </c>
      <c r="B93" s="267" t="s">
        <v>667</v>
      </c>
      <c r="C93" s="263">
        <v>0</v>
      </c>
      <c r="D93" s="264">
        <v>0</v>
      </c>
      <c r="E93" s="264">
        <v>26555</v>
      </c>
      <c r="F93" s="264">
        <v>0</v>
      </c>
      <c r="G93" s="264">
        <v>0</v>
      </c>
      <c r="H93" s="264">
        <v>0</v>
      </c>
      <c r="I93" s="264">
        <v>0</v>
      </c>
      <c r="J93" s="264">
        <v>0</v>
      </c>
      <c r="K93" s="264">
        <v>0</v>
      </c>
      <c r="L93" s="264">
        <v>0</v>
      </c>
      <c r="M93" s="264">
        <v>0</v>
      </c>
      <c r="N93" s="264">
        <v>0</v>
      </c>
      <c r="O93" s="264">
        <v>0</v>
      </c>
      <c r="P93" s="264">
        <v>0</v>
      </c>
      <c r="Q93" s="264">
        <v>0</v>
      </c>
      <c r="R93" s="264">
        <v>0</v>
      </c>
      <c r="S93" s="264">
        <v>0</v>
      </c>
      <c r="T93" s="264">
        <v>0</v>
      </c>
      <c r="U93" s="264">
        <v>0</v>
      </c>
      <c r="V93" s="264">
        <v>113</v>
      </c>
      <c r="W93" s="264">
        <v>28</v>
      </c>
      <c r="X93" s="264">
        <v>599</v>
      </c>
      <c r="Y93" s="264">
        <v>0</v>
      </c>
      <c r="Z93" s="264">
        <v>0</v>
      </c>
      <c r="AA93" s="264">
        <v>0</v>
      </c>
      <c r="AB93" s="264">
        <v>0</v>
      </c>
      <c r="AC93" s="264">
        <v>2097</v>
      </c>
      <c r="AD93" s="264">
        <v>0</v>
      </c>
      <c r="AE93" s="264">
        <v>0</v>
      </c>
      <c r="AF93" s="264">
        <v>33</v>
      </c>
      <c r="AG93" s="264">
        <v>10</v>
      </c>
      <c r="AH93" s="264">
        <v>0</v>
      </c>
      <c r="AI93" s="264">
        <v>0</v>
      </c>
      <c r="AJ93" s="264">
        <v>0</v>
      </c>
      <c r="AK93" s="264">
        <v>0</v>
      </c>
      <c r="AL93" s="264">
        <v>0</v>
      </c>
      <c r="AM93" s="264">
        <v>0</v>
      </c>
      <c r="AN93" s="264">
        <v>133</v>
      </c>
      <c r="AO93" s="264">
        <v>0</v>
      </c>
      <c r="AP93" s="264">
        <v>0</v>
      </c>
      <c r="AQ93" s="264">
        <v>0</v>
      </c>
      <c r="AR93" s="264">
        <v>0</v>
      </c>
      <c r="AS93" s="264">
        <v>0</v>
      </c>
      <c r="AT93" s="264">
        <v>0</v>
      </c>
      <c r="AU93" s="264">
        <v>0</v>
      </c>
      <c r="AV93" s="264">
        <v>0</v>
      </c>
      <c r="AW93" s="264">
        <v>0</v>
      </c>
      <c r="AX93" s="264">
        <v>0</v>
      </c>
      <c r="AY93" s="264">
        <v>0</v>
      </c>
      <c r="AZ93" s="264">
        <v>0</v>
      </c>
      <c r="BA93" s="264">
        <v>0</v>
      </c>
      <c r="BB93" s="264">
        <v>0</v>
      </c>
      <c r="BC93" s="264">
        <v>0</v>
      </c>
      <c r="BD93" s="264">
        <v>0</v>
      </c>
      <c r="BE93" s="264">
        <v>0</v>
      </c>
      <c r="BF93" s="264">
        <v>0</v>
      </c>
      <c r="BG93" s="264">
        <v>0</v>
      </c>
      <c r="BH93" s="264">
        <v>0</v>
      </c>
      <c r="BI93" s="264">
        <v>0</v>
      </c>
      <c r="BJ93" s="264">
        <v>0</v>
      </c>
      <c r="BK93" s="264">
        <v>334</v>
      </c>
      <c r="BL93" s="264">
        <v>131</v>
      </c>
      <c r="BM93" s="264">
        <v>1726</v>
      </c>
      <c r="BN93" s="264">
        <v>0</v>
      </c>
      <c r="BO93" s="264">
        <v>56</v>
      </c>
      <c r="BP93" s="264">
        <v>7921</v>
      </c>
      <c r="BQ93" s="264">
        <v>0</v>
      </c>
      <c r="BR93" s="264">
        <v>4468</v>
      </c>
      <c r="BS93" s="264">
        <v>10390</v>
      </c>
      <c r="BT93" s="264">
        <v>31079</v>
      </c>
      <c r="BU93" s="264">
        <v>1143</v>
      </c>
      <c r="BV93" s="264">
        <v>2395</v>
      </c>
      <c r="BW93" s="264">
        <v>0</v>
      </c>
      <c r="BX93" s="264">
        <v>837</v>
      </c>
      <c r="BY93" s="264">
        <v>60</v>
      </c>
      <c r="BZ93" s="264">
        <v>0</v>
      </c>
      <c r="CA93" s="264">
        <v>4824</v>
      </c>
      <c r="CB93" s="264">
        <v>0</v>
      </c>
      <c r="CC93" s="264">
        <v>0</v>
      </c>
      <c r="CD93" s="264">
        <v>160810</v>
      </c>
      <c r="CE93" s="264">
        <v>13348</v>
      </c>
      <c r="CF93" s="264">
        <v>636</v>
      </c>
      <c r="CG93" s="264">
        <v>116316</v>
      </c>
      <c r="CH93" s="264">
        <v>9646</v>
      </c>
      <c r="CI93" s="264">
        <v>9464</v>
      </c>
      <c r="CJ93" s="264">
        <v>9413</v>
      </c>
      <c r="CK93" s="264">
        <v>9869</v>
      </c>
      <c r="CL93" s="264">
        <v>2116</v>
      </c>
      <c r="CM93" s="264">
        <v>18183035</v>
      </c>
      <c r="CN93" s="264">
        <v>157755</v>
      </c>
      <c r="CO93" s="264">
        <v>222047</v>
      </c>
      <c r="CP93" s="264">
        <v>590</v>
      </c>
      <c r="CQ93" s="264">
        <v>0</v>
      </c>
      <c r="CR93" s="264">
        <v>115</v>
      </c>
      <c r="CS93" s="264">
        <v>0</v>
      </c>
      <c r="CT93" s="264">
        <v>6379</v>
      </c>
      <c r="CU93" s="264">
        <v>187</v>
      </c>
      <c r="CV93" s="264">
        <v>10881</v>
      </c>
      <c r="CW93" s="264">
        <v>156</v>
      </c>
      <c r="CX93" s="264">
        <v>879</v>
      </c>
      <c r="CY93" s="264">
        <v>1959</v>
      </c>
      <c r="CZ93" s="264">
        <v>0</v>
      </c>
      <c r="DA93" s="264">
        <v>162259</v>
      </c>
      <c r="DB93" s="265">
        <v>19172792</v>
      </c>
      <c r="DC93" s="263">
        <v>5076734</v>
      </c>
      <c r="DD93" s="264">
        <v>15224339</v>
      </c>
      <c r="DE93" s="264">
        <v>439685450</v>
      </c>
      <c r="DF93" s="264">
        <v>0</v>
      </c>
      <c r="DG93" s="264">
        <v>0</v>
      </c>
      <c r="DH93" s="264">
        <v>0</v>
      </c>
      <c r="DI93" s="264">
        <v>0</v>
      </c>
      <c r="DJ93" s="265">
        <v>459986523</v>
      </c>
      <c r="DK93" s="265">
        <v>479159315</v>
      </c>
      <c r="DL93" s="265">
        <v>1678</v>
      </c>
      <c r="DM93" s="265">
        <v>459988201</v>
      </c>
      <c r="DN93" s="265">
        <v>479160993</v>
      </c>
      <c r="DO93" s="265">
        <v>0</v>
      </c>
      <c r="DP93" s="264">
        <v>459988201</v>
      </c>
      <c r="DQ93" s="265">
        <v>479160993</v>
      </c>
      <c r="DS93" s="389">
        <v>0</v>
      </c>
      <c r="DT93" s="389">
        <v>1</v>
      </c>
      <c r="DU93" s="389">
        <v>5.986459741974144E-3</v>
      </c>
      <c r="DV93" s="389">
        <v>0.37992673607069372</v>
      </c>
    </row>
    <row r="94" spans="1:131" ht="15" customHeight="1">
      <c r="A94" s="266" t="s">
        <v>419</v>
      </c>
      <c r="B94" s="267" t="s">
        <v>668</v>
      </c>
      <c r="C94" s="263">
        <v>0</v>
      </c>
      <c r="D94" s="264">
        <v>0</v>
      </c>
      <c r="E94" s="264">
        <v>0</v>
      </c>
      <c r="F94" s="264">
        <v>0</v>
      </c>
      <c r="G94" s="264">
        <v>0</v>
      </c>
      <c r="H94" s="264">
        <v>0</v>
      </c>
      <c r="I94" s="264">
        <v>0</v>
      </c>
      <c r="J94" s="264">
        <v>0</v>
      </c>
      <c r="K94" s="264">
        <v>0</v>
      </c>
      <c r="L94" s="264">
        <v>0</v>
      </c>
      <c r="M94" s="264">
        <v>0</v>
      </c>
      <c r="N94" s="264">
        <v>0</v>
      </c>
      <c r="O94" s="264">
        <v>0</v>
      </c>
      <c r="P94" s="264">
        <v>0</v>
      </c>
      <c r="Q94" s="264">
        <v>0</v>
      </c>
      <c r="R94" s="264">
        <v>0</v>
      </c>
      <c r="S94" s="264">
        <v>0</v>
      </c>
      <c r="T94" s="264">
        <v>0</v>
      </c>
      <c r="U94" s="264">
        <v>0</v>
      </c>
      <c r="V94" s="264">
        <v>0</v>
      </c>
      <c r="W94" s="264">
        <v>0</v>
      </c>
      <c r="X94" s="264">
        <v>0</v>
      </c>
      <c r="Y94" s="264">
        <v>0</v>
      </c>
      <c r="Z94" s="264">
        <v>0</v>
      </c>
      <c r="AA94" s="264">
        <v>0</v>
      </c>
      <c r="AB94" s="264">
        <v>0</v>
      </c>
      <c r="AC94" s="264">
        <v>0</v>
      </c>
      <c r="AD94" s="264">
        <v>0</v>
      </c>
      <c r="AE94" s="264">
        <v>0</v>
      </c>
      <c r="AF94" s="264">
        <v>0</v>
      </c>
      <c r="AG94" s="264">
        <v>0</v>
      </c>
      <c r="AH94" s="264">
        <v>0</v>
      </c>
      <c r="AI94" s="264">
        <v>0</v>
      </c>
      <c r="AJ94" s="264">
        <v>0</v>
      </c>
      <c r="AK94" s="264">
        <v>0</v>
      </c>
      <c r="AL94" s="264">
        <v>0</v>
      </c>
      <c r="AM94" s="264">
        <v>0</v>
      </c>
      <c r="AN94" s="264">
        <v>0</v>
      </c>
      <c r="AO94" s="264">
        <v>0</v>
      </c>
      <c r="AP94" s="264">
        <v>0</v>
      </c>
      <c r="AQ94" s="264">
        <v>0</v>
      </c>
      <c r="AR94" s="264">
        <v>0</v>
      </c>
      <c r="AS94" s="264">
        <v>0</v>
      </c>
      <c r="AT94" s="264">
        <v>0</v>
      </c>
      <c r="AU94" s="264">
        <v>0</v>
      </c>
      <c r="AV94" s="264">
        <v>0</v>
      </c>
      <c r="AW94" s="264">
        <v>0</v>
      </c>
      <c r="AX94" s="264">
        <v>0</v>
      </c>
      <c r="AY94" s="264">
        <v>0</v>
      </c>
      <c r="AZ94" s="264">
        <v>0</v>
      </c>
      <c r="BA94" s="264">
        <v>0</v>
      </c>
      <c r="BB94" s="264">
        <v>0</v>
      </c>
      <c r="BC94" s="264">
        <v>0</v>
      </c>
      <c r="BD94" s="264">
        <v>0</v>
      </c>
      <c r="BE94" s="264">
        <v>0</v>
      </c>
      <c r="BF94" s="264">
        <v>0</v>
      </c>
      <c r="BG94" s="264">
        <v>0</v>
      </c>
      <c r="BH94" s="264">
        <v>0</v>
      </c>
      <c r="BI94" s="264">
        <v>0</v>
      </c>
      <c r="BJ94" s="264">
        <v>0</v>
      </c>
      <c r="BK94" s="264">
        <v>0</v>
      </c>
      <c r="BL94" s="264">
        <v>0</v>
      </c>
      <c r="BM94" s="264">
        <v>0</v>
      </c>
      <c r="BN94" s="264">
        <v>0</v>
      </c>
      <c r="BO94" s="264">
        <v>0</v>
      </c>
      <c r="BP94" s="264">
        <v>0</v>
      </c>
      <c r="BQ94" s="264">
        <v>0</v>
      </c>
      <c r="BR94" s="264">
        <v>0</v>
      </c>
      <c r="BS94" s="264">
        <v>0</v>
      </c>
      <c r="BT94" s="264">
        <v>0</v>
      </c>
      <c r="BU94" s="264">
        <v>0</v>
      </c>
      <c r="BV94" s="264">
        <v>0</v>
      </c>
      <c r="BW94" s="264">
        <v>0</v>
      </c>
      <c r="BX94" s="264">
        <v>0</v>
      </c>
      <c r="BY94" s="264">
        <v>0</v>
      </c>
      <c r="BZ94" s="264">
        <v>0</v>
      </c>
      <c r="CA94" s="264">
        <v>0</v>
      </c>
      <c r="CB94" s="264">
        <v>0</v>
      </c>
      <c r="CC94" s="264">
        <v>0</v>
      </c>
      <c r="CD94" s="264">
        <v>0</v>
      </c>
      <c r="CE94" s="264">
        <v>0</v>
      </c>
      <c r="CF94" s="264">
        <v>0</v>
      </c>
      <c r="CG94" s="264">
        <v>0</v>
      </c>
      <c r="CH94" s="264">
        <v>0</v>
      </c>
      <c r="CI94" s="264">
        <v>0</v>
      </c>
      <c r="CJ94" s="264">
        <v>0</v>
      </c>
      <c r="CK94" s="264">
        <v>0</v>
      </c>
      <c r="CL94" s="264">
        <v>0</v>
      </c>
      <c r="CM94" s="264">
        <v>0</v>
      </c>
      <c r="CN94" s="264">
        <v>0</v>
      </c>
      <c r="CO94" s="264">
        <v>0</v>
      </c>
      <c r="CP94" s="264">
        <v>0</v>
      </c>
      <c r="CQ94" s="264">
        <v>0</v>
      </c>
      <c r="CR94" s="264">
        <v>0</v>
      </c>
      <c r="CS94" s="264">
        <v>0</v>
      </c>
      <c r="CT94" s="264">
        <v>0</v>
      </c>
      <c r="CU94" s="264">
        <v>0</v>
      </c>
      <c r="CV94" s="264">
        <v>0</v>
      </c>
      <c r="CW94" s="264">
        <v>0</v>
      </c>
      <c r="CX94" s="264">
        <v>0</v>
      </c>
      <c r="CY94" s="264">
        <v>0</v>
      </c>
      <c r="CZ94" s="264">
        <v>0</v>
      </c>
      <c r="DA94" s="264">
        <v>0</v>
      </c>
      <c r="DB94" s="265">
        <v>0</v>
      </c>
      <c r="DC94" s="263">
        <v>63709</v>
      </c>
      <c r="DD94" s="264">
        <v>45074511</v>
      </c>
      <c r="DE94" s="264">
        <v>33360171</v>
      </c>
      <c r="DF94" s="264">
        <v>0</v>
      </c>
      <c r="DG94" s="264">
        <v>0</v>
      </c>
      <c r="DH94" s="264">
        <v>0</v>
      </c>
      <c r="DI94" s="264">
        <v>0</v>
      </c>
      <c r="DJ94" s="265">
        <v>78498391</v>
      </c>
      <c r="DK94" s="265">
        <v>78498391</v>
      </c>
      <c r="DL94" s="265">
        <v>0</v>
      </c>
      <c r="DM94" s="265">
        <v>78498391</v>
      </c>
      <c r="DN94" s="265">
        <v>78498391</v>
      </c>
      <c r="DO94" s="265">
        <v>0</v>
      </c>
      <c r="DP94" s="264">
        <v>78498391</v>
      </c>
      <c r="DQ94" s="265">
        <v>78498391</v>
      </c>
      <c r="DS94" s="389">
        <v>0</v>
      </c>
      <c r="DT94" s="389">
        <v>1</v>
      </c>
      <c r="DU94" s="389">
        <v>1.7724036852481459E-2</v>
      </c>
      <c r="DV94" s="389">
        <v>2.8826109398867327E-2</v>
      </c>
    </row>
    <row r="95" spans="1:131" ht="15" customHeight="1">
      <c r="A95" s="266" t="s">
        <v>420</v>
      </c>
      <c r="B95" s="267" t="s">
        <v>669</v>
      </c>
      <c r="C95" s="263">
        <v>0</v>
      </c>
      <c r="D95" s="264">
        <v>0</v>
      </c>
      <c r="E95" s="264">
        <v>0</v>
      </c>
      <c r="F95" s="264">
        <v>0</v>
      </c>
      <c r="G95" s="264">
        <v>0</v>
      </c>
      <c r="H95" s="264">
        <v>0</v>
      </c>
      <c r="I95" s="264">
        <v>0</v>
      </c>
      <c r="J95" s="264">
        <v>0</v>
      </c>
      <c r="K95" s="264">
        <v>0</v>
      </c>
      <c r="L95" s="264">
        <v>0</v>
      </c>
      <c r="M95" s="264">
        <v>0</v>
      </c>
      <c r="N95" s="264">
        <v>0</v>
      </c>
      <c r="O95" s="264">
        <v>0</v>
      </c>
      <c r="P95" s="264">
        <v>0</v>
      </c>
      <c r="Q95" s="264">
        <v>0</v>
      </c>
      <c r="R95" s="264">
        <v>0</v>
      </c>
      <c r="S95" s="264">
        <v>0</v>
      </c>
      <c r="T95" s="264">
        <v>0</v>
      </c>
      <c r="U95" s="264">
        <v>0</v>
      </c>
      <c r="V95" s="264">
        <v>0</v>
      </c>
      <c r="W95" s="264">
        <v>0</v>
      </c>
      <c r="X95" s="264">
        <v>0</v>
      </c>
      <c r="Y95" s="264">
        <v>0</v>
      </c>
      <c r="Z95" s="264">
        <v>0</v>
      </c>
      <c r="AA95" s="264">
        <v>0</v>
      </c>
      <c r="AB95" s="264">
        <v>0</v>
      </c>
      <c r="AC95" s="264">
        <v>0</v>
      </c>
      <c r="AD95" s="264">
        <v>0</v>
      </c>
      <c r="AE95" s="264">
        <v>0</v>
      </c>
      <c r="AF95" s="264">
        <v>0</v>
      </c>
      <c r="AG95" s="264">
        <v>0</v>
      </c>
      <c r="AH95" s="264">
        <v>0</v>
      </c>
      <c r="AI95" s="264">
        <v>0</v>
      </c>
      <c r="AJ95" s="264">
        <v>0</v>
      </c>
      <c r="AK95" s="264">
        <v>0</v>
      </c>
      <c r="AL95" s="264">
        <v>0</v>
      </c>
      <c r="AM95" s="264">
        <v>0</v>
      </c>
      <c r="AN95" s="264">
        <v>0</v>
      </c>
      <c r="AO95" s="264">
        <v>0</v>
      </c>
      <c r="AP95" s="264">
        <v>0</v>
      </c>
      <c r="AQ95" s="264">
        <v>0</v>
      </c>
      <c r="AR95" s="264">
        <v>0</v>
      </c>
      <c r="AS95" s="264">
        <v>0</v>
      </c>
      <c r="AT95" s="264">
        <v>0</v>
      </c>
      <c r="AU95" s="264">
        <v>0</v>
      </c>
      <c r="AV95" s="264">
        <v>0</v>
      </c>
      <c r="AW95" s="264">
        <v>0</v>
      </c>
      <c r="AX95" s="264">
        <v>0</v>
      </c>
      <c r="AY95" s="264">
        <v>0</v>
      </c>
      <c r="AZ95" s="264">
        <v>0</v>
      </c>
      <c r="BA95" s="264">
        <v>0</v>
      </c>
      <c r="BB95" s="264">
        <v>0</v>
      </c>
      <c r="BC95" s="264">
        <v>0</v>
      </c>
      <c r="BD95" s="264">
        <v>0</v>
      </c>
      <c r="BE95" s="264">
        <v>0</v>
      </c>
      <c r="BF95" s="264">
        <v>0</v>
      </c>
      <c r="BG95" s="264">
        <v>0</v>
      </c>
      <c r="BH95" s="264">
        <v>0</v>
      </c>
      <c r="BI95" s="264">
        <v>0</v>
      </c>
      <c r="BJ95" s="264">
        <v>0</v>
      </c>
      <c r="BK95" s="264">
        <v>0</v>
      </c>
      <c r="BL95" s="264">
        <v>0</v>
      </c>
      <c r="BM95" s="264">
        <v>0</v>
      </c>
      <c r="BN95" s="264">
        <v>0</v>
      </c>
      <c r="BO95" s="264">
        <v>0</v>
      </c>
      <c r="BP95" s="264">
        <v>0</v>
      </c>
      <c r="BQ95" s="264">
        <v>0</v>
      </c>
      <c r="BR95" s="264">
        <v>0</v>
      </c>
      <c r="BS95" s="264">
        <v>0</v>
      </c>
      <c r="BT95" s="264">
        <v>0</v>
      </c>
      <c r="BU95" s="264">
        <v>0</v>
      </c>
      <c r="BV95" s="264">
        <v>0</v>
      </c>
      <c r="BW95" s="264">
        <v>0</v>
      </c>
      <c r="BX95" s="264">
        <v>0</v>
      </c>
      <c r="BY95" s="264">
        <v>0</v>
      </c>
      <c r="BZ95" s="264">
        <v>0</v>
      </c>
      <c r="CA95" s="264">
        <v>0</v>
      </c>
      <c r="CB95" s="264">
        <v>0</v>
      </c>
      <c r="CC95" s="264">
        <v>0</v>
      </c>
      <c r="CD95" s="264">
        <v>0</v>
      </c>
      <c r="CE95" s="264">
        <v>0</v>
      </c>
      <c r="CF95" s="264">
        <v>0</v>
      </c>
      <c r="CG95" s="264">
        <v>0</v>
      </c>
      <c r="CH95" s="264">
        <v>0</v>
      </c>
      <c r="CI95" s="264">
        <v>0</v>
      </c>
      <c r="CJ95" s="264">
        <v>0</v>
      </c>
      <c r="CK95" s="264">
        <v>0</v>
      </c>
      <c r="CL95" s="264">
        <v>0</v>
      </c>
      <c r="CM95" s="264">
        <v>0</v>
      </c>
      <c r="CN95" s="264">
        <v>0</v>
      </c>
      <c r="CO95" s="264">
        <v>0</v>
      </c>
      <c r="CP95" s="264">
        <v>0</v>
      </c>
      <c r="CQ95" s="264">
        <v>0</v>
      </c>
      <c r="CR95" s="264">
        <v>0</v>
      </c>
      <c r="CS95" s="264">
        <v>0</v>
      </c>
      <c r="CT95" s="264">
        <v>0</v>
      </c>
      <c r="CU95" s="264">
        <v>0</v>
      </c>
      <c r="CV95" s="264">
        <v>0</v>
      </c>
      <c r="CW95" s="264">
        <v>0</v>
      </c>
      <c r="CX95" s="264">
        <v>0</v>
      </c>
      <c r="CY95" s="264">
        <v>0</v>
      </c>
      <c r="CZ95" s="264">
        <v>0</v>
      </c>
      <c r="DA95" s="264">
        <v>0</v>
      </c>
      <c r="DB95" s="265">
        <v>0</v>
      </c>
      <c r="DC95" s="263">
        <v>0</v>
      </c>
      <c r="DD95" s="264">
        <v>5156797</v>
      </c>
      <c r="DE95" s="264">
        <v>92343490</v>
      </c>
      <c r="DF95" s="264">
        <v>0</v>
      </c>
      <c r="DG95" s="264">
        <v>0</v>
      </c>
      <c r="DH95" s="264">
        <v>0</v>
      </c>
      <c r="DI95" s="264">
        <v>0</v>
      </c>
      <c r="DJ95" s="265">
        <v>97500287</v>
      </c>
      <c r="DK95" s="265">
        <v>97500287</v>
      </c>
      <c r="DL95" s="265">
        <v>0</v>
      </c>
      <c r="DM95" s="265">
        <v>97500287</v>
      </c>
      <c r="DN95" s="265">
        <v>97500287</v>
      </c>
      <c r="DO95" s="265">
        <v>0</v>
      </c>
      <c r="DP95" s="264">
        <v>97500287</v>
      </c>
      <c r="DQ95" s="265">
        <v>97500287</v>
      </c>
      <c r="DS95" s="389">
        <v>0</v>
      </c>
      <c r="DT95" s="389">
        <v>1</v>
      </c>
      <c r="DU95" s="389">
        <v>2.027737141036668E-3</v>
      </c>
      <c r="DV95" s="389">
        <v>7.97928627228323E-2</v>
      </c>
    </row>
    <row r="96" spans="1:131" ht="15" customHeight="1">
      <c r="A96" s="266" t="s">
        <v>421</v>
      </c>
      <c r="B96" s="267" t="s">
        <v>670</v>
      </c>
      <c r="C96" s="263">
        <v>28</v>
      </c>
      <c r="D96" s="264">
        <v>0</v>
      </c>
      <c r="E96" s="264">
        <v>5687</v>
      </c>
      <c r="F96" s="264">
        <v>5497</v>
      </c>
      <c r="G96" s="264">
        <v>155794</v>
      </c>
      <c r="H96" s="264">
        <v>0</v>
      </c>
      <c r="I96" s="264">
        <v>0</v>
      </c>
      <c r="J96" s="264">
        <v>32694</v>
      </c>
      <c r="K96" s="264">
        <v>86514</v>
      </c>
      <c r="L96" s="264">
        <v>46867</v>
      </c>
      <c r="M96" s="264">
        <v>21961</v>
      </c>
      <c r="N96" s="264">
        <v>40428</v>
      </c>
      <c r="O96" s="264">
        <v>30712</v>
      </c>
      <c r="P96" s="264">
        <v>9708</v>
      </c>
      <c r="Q96" s="264">
        <v>1246</v>
      </c>
      <c r="R96" s="264">
        <v>769</v>
      </c>
      <c r="S96" s="264">
        <v>9363</v>
      </c>
      <c r="T96" s="264">
        <v>42771</v>
      </c>
      <c r="U96" s="264">
        <v>3410</v>
      </c>
      <c r="V96" s="264">
        <v>37921</v>
      </c>
      <c r="W96" s="264">
        <v>38543</v>
      </c>
      <c r="X96" s="264">
        <v>24383</v>
      </c>
      <c r="Y96" s="264">
        <v>10534</v>
      </c>
      <c r="Z96" s="264">
        <v>2392</v>
      </c>
      <c r="AA96" s="264">
        <v>138</v>
      </c>
      <c r="AB96" s="264">
        <v>402</v>
      </c>
      <c r="AC96" s="264">
        <v>130266</v>
      </c>
      <c r="AD96" s="264">
        <v>2138</v>
      </c>
      <c r="AE96" s="264">
        <v>10526</v>
      </c>
      <c r="AF96" s="264">
        <v>16212</v>
      </c>
      <c r="AG96" s="264">
        <v>4659</v>
      </c>
      <c r="AH96" s="264">
        <v>438</v>
      </c>
      <c r="AI96" s="264">
        <v>18239</v>
      </c>
      <c r="AJ96" s="264">
        <v>118859</v>
      </c>
      <c r="AK96" s="264">
        <v>4938</v>
      </c>
      <c r="AL96" s="264">
        <v>0</v>
      </c>
      <c r="AM96" s="264">
        <v>0</v>
      </c>
      <c r="AN96" s="264">
        <v>29079</v>
      </c>
      <c r="AO96" s="264">
        <v>16679</v>
      </c>
      <c r="AP96" s="264">
        <v>672</v>
      </c>
      <c r="AQ96" s="264">
        <v>0</v>
      </c>
      <c r="AR96" s="264">
        <v>4461</v>
      </c>
      <c r="AS96" s="264">
        <v>33490</v>
      </c>
      <c r="AT96" s="264">
        <v>62735</v>
      </c>
      <c r="AU96" s="264">
        <v>257820</v>
      </c>
      <c r="AV96" s="264">
        <v>353316</v>
      </c>
      <c r="AW96" s="264">
        <v>80759</v>
      </c>
      <c r="AX96" s="264">
        <v>59950</v>
      </c>
      <c r="AY96" s="264">
        <v>106247</v>
      </c>
      <c r="AZ96" s="264">
        <v>24455</v>
      </c>
      <c r="BA96" s="264">
        <v>404</v>
      </c>
      <c r="BB96" s="264">
        <v>7698</v>
      </c>
      <c r="BC96" s="264">
        <v>3003</v>
      </c>
      <c r="BD96" s="264">
        <v>25121</v>
      </c>
      <c r="BE96" s="264">
        <v>8279</v>
      </c>
      <c r="BF96" s="264">
        <v>168364</v>
      </c>
      <c r="BG96" s="264">
        <v>13610</v>
      </c>
      <c r="BH96" s="264">
        <v>2336</v>
      </c>
      <c r="BI96" s="264">
        <v>23757</v>
      </c>
      <c r="BJ96" s="264">
        <v>19247</v>
      </c>
      <c r="BK96" s="264">
        <v>216539</v>
      </c>
      <c r="BL96" s="264">
        <v>200951</v>
      </c>
      <c r="BM96" s="264">
        <v>920355</v>
      </c>
      <c r="BN96" s="264">
        <v>67395</v>
      </c>
      <c r="BO96" s="264">
        <v>37726</v>
      </c>
      <c r="BP96" s="264">
        <v>295414</v>
      </c>
      <c r="BQ96" s="264">
        <v>212645</v>
      </c>
      <c r="BR96" s="264">
        <v>96760</v>
      </c>
      <c r="BS96" s="264">
        <v>316470</v>
      </c>
      <c r="BT96" s="264">
        <v>957416</v>
      </c>
      <c r="BU96" s="264">
        <v>43061</v>
      </c>
      <c r="BV96" s="264">
        <v>158802</v>
      </c>
      <c r="BW96" s="264">
        <v>0</v>
      </c>
      <c r="BX96" s="264">
        <v>7303</v>
      </c>
      <c r="BY96" s="264">
        <v>258178</v>
      </c>
      <c r="BZ96" s="264">
        <v>0</v>
      </c>
      <c r="CA96" s="264">
        <v>10482</v>
      </c>
      <c r="CB96" s="264">
        <v>476</v>
      </c>
      <c r="CC96" s="264">
        <v>9458</v>
      </c>
      <c r="CD96" s="264">
        <v>43492</v>
      </c>
      <c r="CE96" s="264">
        <v>172505</v>
      </c>
      <c r="CF96" s="264">
        <v>420</v>
      </c>
      <c r="CG96" s="264">
        <v>129747</v>
      </c>
      <c r="CH96" s="264">
        <v>108213</v>
      </c>
      <c r="CI96" s="264">
        <v>164138</v>
      </c>
      <c r="CJ96" s="264">
        <v>143</v>
      </c>
      <c r="CK96" s="264">
        <v>127552</v>
      </c>
      <c r="CL96" s="264">
        <v>329773</v>
      </c>
      <c r="CM96" s="264">
        <v>676870</v>
      </c>
      <c r="CN96" s="264">
        <v>2951</v>
      </c>
      <c r="CO96" s="264">
        <v>43179</v>
      </c>
      <c r="CP96" s="264">
        <v>0</v>
      </c>
      <c r="CQ96" s="264">
        <v>207556</v>
      </c>
      <c r="CR96" s="264">
        <v>11155</v>
      </c>
      <c r="CS96" s="264">
        <v>178075</v>
      </c>
      <c r="CT96" s="264">
        <v>604836</v>
      </c>
      <c r="CU96" s="264">
        <v>95193</v>
      </c>
      <c r="CV96" s="264">
        <v>228652</v>
      </c>
      <c r="CW96" s="264">
        <v>70544</v>
      </c>
      <c r="CX96" s="264">
        <v>903306</v>
      </c>
      <c r="CY96" s="264">
        <v>130692</v>
      </c>
      <c r="CZ96" s="264">
        <v>0</v>
      </c>
      <c r="DA96" s="264">
        <v>107125</v>
      </c>
      <c r="DB96" s="265">
        <v>10361067</v>
      </c>
      <c r="DC96" s="263">
        <v>0</v>
      </c>
      <c r="DD96" s="264">
        <v>41215793</v>
      </c>
      <c r="DE96" s="264">
        <v>0</v>
      </c>
      <c r="DF96" s="264">
        <v>0</v>
      </c>
      <c r="DG96" s="264">
        <v>0</v>
      </c>
      <c r="DH96" s="264">
        <v>0</v>
      </c>
      <c r="DI96" s="264">
        <v>0</v>
      </c>
      <c r="DJ96" s="265">
        <v>41215793</v>
      </c>
      <c r="DK96" s="265">
        <v>51576860</v>
      </c>
      <c r="DL96" s="265">
        <v>323224</v>
      </c>
      <c r="DM96" s="265">
        <v>41539017</v>
      </c>
      <c r="DN96" s="265">
        <v>51900084</v>
      </c>
      <c r="DO96" s="265">
        <v>0</v>
      </c>
      <c r="DP96" s="264">
        <v>41539017</v>
      </c>
      <c r="DQ96" s="265">
        <v>51900084</v>
      </c>
      <c r="DS96" s="389">
        <v>0</v>
      </c>
      <c r="DT96" s="389">
        <v>1</v>
      </c>
      <c r="DU96" s="389">
        <v>1.6206725660013202E-2</v>
      </c>
      <c r="DV96" s="389">
        <v>0</v>
      </c>
    </row>
    <row r="97" spans="1:131" ht="15" customHeight="1">
      <c r="A97" s="266" t="s">
        <v>422</v>
      </c>
      <c r="B97" s="267" t="s">
        <v>671</v>
      </c>
      <c r="C97" s="263">
        <v>813562</v>
      </c>
      <c r="D97" s="264">
        <v>4529264</v>
      </c>
      <c r="E97" s="264">
        <v>400883</v>
      </c>
      <c r="F97" s="264">
        <v>957949</v>
      </c>
      <c r="G97" s="264">
        <v>49736</v>
      </c>
      <c r="H97" s="264">
        <v>0</v>
      </c>
      <c r="I97" s="264">
        <v>0</v>
      </c>
      <c r="J97" s="264">
        <v>188584</v>
      </c>
      <c r="K97" s="264">
        <v>561908</v>
      </c>
      <c r="L97" s="264">
        <v>176846</v>
      </c>
      <c r="M97" s="264">
        <v>101198</v>
      </c>
      <c r="N97" s="264">
        <v>180641</v>
      </c>
      <c r="O97" s="264">
        <v>1154994</v>
      </c>
      <c r="P97" s="264">
        <v>133528</v>
      </c>
      <c r="Q97" s="264">
        <v>18824</v>
      </c>
      <c r="R97" s="264">
        <v>3137</v>
      </c>
      <c r="S97" s="264">
        <v>111908</v>
      </c>
      <c r="T97" s="264">
        <v>882632</v>
      </c>
      <c r="U97" s="264">
        <v>95949</v>
      </c>
      <c r="V97" s="264">
        <v>206612</v>
      </c>
      <c r="W97" s="264">
        <v>411483</v>
      </c>
      <c r="X97" s="264">
        <v>865807</v>
      </c>
      <c r="Y97" s="264">
        <v>31441</v>
      </c>
      <c r="Z97" s="264">
        <v>43757</v>
      </c>
      <c r="AA97" s="264">
        <v>487</v>
      </c>
      <c r="AB97" s="264">
        <v>759</v>
      </c>
      <c r="AC97" s="264">
        <v>93081</v>
      </c>
      <c r="AD97" s="264">
        <v>25923</v>
      </c>
      <c r="AE97" s="264">
        <v>644834</v>
      </c>
      <c r="AF97" s="264">
        <v>259280</v>
      </c>
      <c r="AG97" s="264">
        <v>129639</v>
      </c>
      <c r="AH97" s="264">
        <v>37944</v>
      </c>
      <c r="AI97" s="264">
        <v>41238</v>
      </c>
      <c r="AJ97" s="264">
        <v>826985</v>
      </c>
      <c r="AK97" s="264">
        <v>247936</v>
      </c>
      <c r="AL97" s="264">
        <v>0</v>
      </c>
      <c r="AM97" s="264">
        <v>0</v>
      </c>
      <c r="AN97" s="264">
        <v>51218</v>
      </c>
      <c r="AO97" s="264">
        <v>185210</v>
      </c>
      <c r="AP97" s="264">
        <v>5814</v>
      </c>
      <c r="AQ97" s="264">
        <v>0</v>
      </c>
      <c r="AR97" s="264">
        <v>65890</v>
      </c>
      <c r="AS97" s="264">
        <v>132189</v>
      </c>
      <c r="AT97" s="264">
        <v>632993</v>
      </c>
      <c r="AU97" s="264">
        <v>1699695</v>
      </c>
      <c r="AV97" s="264">
        <v>3106142</v>
      </c>
      <c r="AW97" s="264">
        <v>486724</v>
      </c>
      <c r="AX97" s="264">
        <v>2196128</v>
      </c>
      <c r="AY97" s="264">
        <v>1653577</v>
      </c>
      <c r="AZ97" s="264">
        <v>1417842</v>
      </c>
      <c r="BA97" s="264">
        <v>26897</v>
      </c>
      <c r="BB97" s="264">
        <v>84283</v>
      </c>
      <c r="BC97" s="264">
        <v>44354</v>
      </c>
      <c r="BD97" s="264">
        <v>416814</v>
      </c>
      <c r="BE97" s="264">
        <v>30553</v>
      </c>
      <c r="BF97" s="264">
        <v>6219477</v>
      </c>
      <c r="BG97" s="264">
        <v>283223</v>
      </c>
      <c r="BH97" s="264">
        <v>94396</v>
      </c>
      <c r="BI97" s="264">
        <v>276804</v>
      </c>
      <c r="BJ97" s="264">
        <v>243464</v>
      </c>
      <c r="BK97" s="264">
        <v>2371690</v>
      </c>
      <c r="BL97" s="264">
        <v>257104</v>
      </c>
      <c r="BM97" s="264">
        <v>12025338</v>
      </c>
      <c r="BN97" s="264">
        <v>836881</v>
      </c>
      <c r="BO97" s="264">
        <v>130676</v>
      </c>
      <c r="BP97" s="264">
        <v>106240</v>
      </c>
      <c r="BQ97" s="264">
        <v>1472285</v>
      </c>
      <c r="BR97" s="264">
        <v>1621282</v>
      </c>
      <c r="BS97" s="264">
        <v>4912806</v>
      </c>
      <c r="BT97" s="264">
        <v>1312328</v>
      </c>
      <c r="BU97" s="264">
        <v>193190</v>
      </c>
      <c r="BV97" s="264">
        <v>545746</v>
      </c>
      <c r="BW97" s="264">
        <v>0</v>
      </c>
      <c r="BX97" s="264">
        <v>87494</v>
      </c>
      <c r="BY97" s="264">
        <v>5811394</v>
      </c>
      <c r="BZ97" s="264">
        <v>12379165</v>
      </c>
      <c r="CA97" s="264">
        <v>44339</v>
      </c>
      <c r="CB97" s="264">
        <v>1139887</v>
      </c>
      <c r="CC97" s="264">
        <v>102248</v>
      </c>
      <c r="CD97" s="264">
        <v>91552</v>
      </c>
      <c r="CE97" s="264">
        <v>412200</v>
      </c>
      <c r="CF97" s="264">
        <v>4003</v>
      </c>
      <c r="CG97" s="264">
        <v>1718526</v>
      </c>
      <c r="CH97" s="264">
        <v>591790</v>
      </c>
      <c r="CI97" s="264">
        <v>2466500</v>
      </c>
      <c r="CJ97" s="264">
        <v>8090987</v>
      </c>
      <c r="CK97" s="264">
        <v>921229</v>
      </c>
      <c r="CL97" s="264">
        <v>593187</v>
      </c>
      <c r="CM97" s="264">
        <v>7432456</v>
      </c>
      <c r="CN97" s="264">
        <v>1243377</v>
      </c>
      <c r="CO97" s="264">
        <v>2750327</v>
      </c>
      <c r="CP97" s="264">
        <v>245211</v>
      </c>
      <c r="CQ97" s="264">
        <v>331453</v>
      </c>
      <c r="CR97" s="264">
        <v>47209</v>
      </c>
      <c r="CS97" s="264">
        <v>2142677</v>
      </c>
      <c r="CT97" s="264">
        <v>4585422</v>
      </c>
      <c r="CU97" s="264">
        <v>1168638</v>
      </c>
      <c r="CV97" s="264">
        <v>510271</v>
      </c>
      <c r="CW97" s="264">
        <v>273426</v>
      </c>
      <c r="CX97" s="264">
        <v>719739</v>
      </c>
      <c r="CY97" s="264">
        <v>386596</v>
      </c>
      <c r="CZ97" s="264">
        <v>0</v>
      </c>
      <c r="DA97" s="264">
        <v>475667</v>
      </c>
      <c r="DB97" s="265">
        <v>116134972</v>
      </c>
      <c r="DC97" s="263">
        <v>307312</v>
      </c>
      <c r="DD97" s="264">
        <v>4427894</v>
      </c>
      <c r="DE97" s="264">
        <v>0</v>
      </c>
      <c r="DF97" s="264">
        <v>0</v>
      </c>
      <c r="DG97" s="264">
        <v>0</v>
      </c>
      <c r="DH97" s="264">
        <v>0</v>
      </c>
      <c r="DI97" s="264">
        <v>0</v>
      </c>
      <c r="DJ97" s="265">
        <v>4735206</v>
      </c>
      <c r="DK97" s="265">
        <v>120870178</v>
      </c>
      <c r="DL97" s="265">
        <v>3533226</v>
      </c>
      <c r="DM97" s="265">
        <v>8268432</v>
      </c>
      <c r="DN97" s="265">
        <v>124403404</v>
      </c>
      <c r="DO97" s="265">
        <v>-28577728</v>
      </c>
      <c r="DP97" s="264">
        <v>-20309296</v>
      </c>
      <c r="DQ97" s="265">
        <v>95825676</v>
      </c>
      <c r="DS97" s="389">
        <v>0.23643323999999999</v>
      </c>
      <c r="DT97" s="389">
        <v>0.76356676000000001</v>
      </c>
      <c r="DU97" s="389">
        <v>1.7411205289588508E-3</v>
      </c>
      <c r="DV97" s="389">
        <v>0</v>
      </c>
      <c r="DZ97" s="268"/>
      <c r="EA97" s="268"/>
    </row>
    <row r="98" spans="1:131" ht="15" customHeight="1">
      <c r="A98" s="266" t="s">
        <v>423</v>
      </c>
      <c r="B98" s="267" t="s">
        <v>672</v>
      </c>
      <c r="C98" s="263">
        <v>8174</v>
      </c>
      <c r="D98" s="264">
        <v>0</v>
      </c>
      <c r="E98" s="264">
        <v>23354</v>
      </c>
      <c r="F98" s="264">
        <v>22406</v>
      </c>
      <c r="G98" s="264">
        <v>28533</v>
      </c>
      <c r="H98" s="264">
        <v>0</v>
      </c>
      <c r="I98" s="264">
        <v>0</v>
      </c>
      <c r="J98" s="264">
        <v>40542</v>
      </c>
      <c r="K98" s="264">
        <v>577611</v>
      </c>
      <c r="L98" s="264">
        <v>46806</v>
      </c>
      <c r="M98" s="264">
        <v>16911</v>
      </c>
      <c r="N98" s="264">
        <v>685019</v>
      </c>
      <c r="O98" s="264">
        <v>474465</v>
      </c>
      <c r="P98" s="264">
        <v>229669</v>
      </c>
      <c r="Q98" s="264">
        <v>431</v>
      </c>
      <c r="R98" s="264">
        <v>699</v>
      </c>
      <c r="S98" s="264">
        <v>20383</v>
      </c>
      <c r="T98" s="264">
        <v>71195</v>
      </c>
      <c r="U98" s="264">
        <v>41542</v>
      </c>
      <c r="V98" s="264">
        <v>293253</v>
      </c>
      <c r="W98" s="264">
        <v>260652</v>
      </c>
      <c r="X98" s="264">
        <v>27571</v>
      </c>
      <c r="Y98" s="264">
        <v>22067</v>
      </c>
      <c r="Z98" s="264">
        <v>3080</v>
      </c>
      <c r="AA98" s="264">
        <v>125</v>
      </c>
      <c r="AB98" s="264">
        <v>375</v>
      </c>
      <c r="AC98" s="264">
        <v>1551190</v>
      </c>
      <c r="AD98" s="264">
        <v>12977</v>
      </c>
      <c r="AE98" s="264">
        <v>1564</v>
      </c>
      <c r="AF98" s="264">
        <v>140630</v>
      </c>
      <c r="AG98" s="264">
        <v>25992</v>
      </c>
      <c r="AH98" s="264">
        <v>43137</v>
      </c>
      <c r="AI98" s="264">
        <v>22912</v>
      </c>
      <c r="AJ98" s="264">
        <v>40692</v>
      </c>
      <c r="AK98" s="264">
        <v>16346</v>
      </c>
      <c r="AL98" s="264">
        <v>0</v>
      </c>
      <c r="AM98" s="264">
        <v>0</v>
      </c>
      <c r="AN98" s="264">
        <v>19123</v>
      </c>
      <c r="AO98" s="264">
        <v>11677</v>
      </c>
      <c r="AP98" s="264">
        <v>1120</v>
      </c>
      <c r="AQ98" s="264">
        <v>0</v>
      </c>
      <c r="AR98" s="264">
        <v>8530</v>
      </c>
      <c r="AS98" s="264">
        <v>53384</v>
      </c>
      <c r="AT98" s="264">
        <v>76684</v>
      </c>
      <c r="AU98" s="264">
        <v>293525</v>
      </c>
      <c r="AV98" s="264">
        <v>414477</v>
      </c>
      <c r="AW98" s="264">
        <v>299698</v>
      </c>
      <c r="AX98" s="264">
        <v>447571</v>
      </c>
      <c r="AY98" s="264">
        <v>360052</v>
      </c>
      <c r="AZ98" s="264">
        <v>144410</v>
      </c>
      <c r="BA98" s="264">
        <v>31176</v>
      </c>
      <c r="BB98" s="264">
        <v>47056</v>
      </c>
      <c r="BC98" s="264">
        <v>17779</v>
      </c>
      <c r="BD98" s="264">
        <v>317377</v>
      </c>
      <c r="BE98" s="264">
        <v>37753</v>
      </c>
      <c r="BF98" s="264">
        <v>4600450</v>
      </c>
      <c r="BG98" s="264">
        <v>21076</v>
      </c>
      <c r="BH98" s="264">
        <v>11580</v>
      </c>
      <c r="BI98" s="264">
        <v>177347</v>
      </c>
      <c r="BJ98" s="264">
        <v>1246</v>
      </c>
      <c r="BK98" s="264">
        <v>572540</v>
      </c>
      <c r="BL98" s="264">
        <v>35244</v>
      </c>
      <c r="BM98" s="264">
        <v>596274</v>
      </c>
      <c r="BN98" s="264">
        <v>193493</v>
      </c>
      <c r="BO98" s="264">
        <v>79897</v>
      </c>
      <c r="BP98" s="264">
        <v>184333</v>
      </c>
      <c r="BQ98" s="264">
        <v>44376</v>
      </c>
      <c r="BR98" s="264">
        <v>936591</v>
      </c>
      <c r="BS98" s="264">
        <v>5246227</v>
      </c>
      <c r="BT98" s="264">
        <v>6420873</v>
      </c>
      <c r="BU98" s="264">
        <v>788955</v>
      </c>
      <c r="BV98" s="264">
        <v>1615008</v>
      </c>
      <c r="BW98" s="264">
        <v>0</v>
      </c>
      <c r="BX98" s="264">
        <v>78592</v>
      </c>
      <c r="BY98" s="264">
        <v>507735</v>
      </c>
      <c r="BZ98" s="264">
        <v>0</v>
      </c>
      <c r="CA98" s="264">
        <v>26279</v>
      </c>
      <c r="CB98" s="264">
        <v>48071</v>
      </c>
      <c r="CC98" s="264">
        <v>22257</v>
      </c>
      <c r="CD98" s="264">
        <v>3714</v>
      </c>
      <c r="CE98" s="264">
        <v>488433</v>
      </c>
      <c r="CF98" s="264">
        <v>14539</v>
      </c>
      <c r="CG98" s="264">
        <v>1872262</v>
      </c>
      <c r="CH98" s="264">
        <v>431535</v>
      </c>
      <c r="CI98" s="264">
        <v>1921474</v>
      </c>
      <c r="CJ98" s="264">
        <v>1052313</v>
      </c>
      <c r="CK98" s="264">
        <v>949082</v>
      </c>
      <c r="CL98" s="264">
        <v>150922</v>
      </c>
      <c r="CM98" s="264">
        <v>683898</v>
      </c>
      <c r="CN98" s="264">
        <v>110043</v>
      </c>
      <c r="CO98" s="264">
        <v>109624</v>
      </c>
      <c r="CP98" s="264">
        <v>214358</v>
      </c>
      <c r="CQ98" s="264">
        <v>631709</v>
      </c>
      <c r="CR98" s="264">
        <v>2895</v>
      </c>
      <c r="CS98" s="264">
        <v>228288</v>
      </c>
      <c r="CT98" s="264">
        <v>2793335</v>
      </c>
      <c r="CU98" s="264">
        <v>175035</v>
      </c>
      <c r="CV98" s="264">
        <v>1415428</v>
      </c>
      <c r="CW98" s="264">
        <v>354532</v>
      </c>
      <c r="CX98" s="264">
        <v>599160</v>
      </c>
      <c r="CY98" s="264">
        <v>444369</v>
      </c>
      <c r="CZ98" s="264">
        <v>0</v>
      </c>
      <c r="DA98" s="264">
        <v>210876</v>
      </c>
      <c r="DB98" s="265">
        <v>44397963</v>
      </c>
      <c r="DC98" s="263">
        <v>0</v>
      </c>
      <c r="DD98" s="264">
        <v>33349</v>
      </c>
      <c r="DE98" s="264">
        <v>0</v>
      </c>
      <c r="DF98" s="264">
        <v>0</v>
      </c>
      <c r="DG98" s="264">
        <v>0</v>
      </c>
      <c r="DH98" s="264">
        <v>0</v>
      </c>
      <c r="DI98" s="264">
        <v>0</v>
      </c>
      <c r="DJ98" s="265">
        <v>33349</v>
      </c>
      <c r="DK98" s="265">
        <v>44431312</v>
      </c>
      <c r="DL98" s="265">
        <v>273207</v>
      </c>
      <c r="DM98" s="265">
        <v>306556</v>
      </c>
      <c r="DN98" s="265">
        <v>44704519</v>
      </c>
      <c r="DO98" s="265">
        <v>-23858799</v>
      </c>
      <c r="DP98" s="264">
        <v>-23552243</v>
      </c>
      <c r="DQ98" s="265">
        <v>20845720</v>
      </c>
      <c r="DS98" s="389">
        <v>0.53698164000000004</v>
      </c>
      <c r="DT98" s="389">
        <v>0.46301835999999996</v>
      </c>
      <c r="DU98" s="389">
        <v>1.311337365353568E-5</v>
      </c>
      <c r="DV98" s="389">
        <v>0</v>
      </c>
    </row>
    <row r="99" spans="1:131" ht="15" customHeight="1">
      <c r="A99" s="266" t="s">
        <v>424</v>
      </c>
      <c r="B99" s="267" t="s">
        <v>673</v>
      </c>
      <c r="C99" s="263">
        <v>2581603</v>
      </c>
      <c r="D99" s="264">
        <v>746449</v>
      </c>
      <c r="E99" s="264">
        <v>481147</v>
      </c>
      <c r="F99" s="264">
        <v>1661570</v>
      </c>
      <c r="G99" s="264">
        <v>35416</v>
      </c>
      <c r="H99" s="264">
        <v>0</v>
      </c>
      <c r="I99" s="264">
        <v>0</v>
      </c>
      <c r="J99" s="264">
        <v>104459</v>
      </c>
      <c r="K99" s="264">
        <v>220506</v>
      </c>
      <c r="L99" s="264">
        <v>243149</v>
      </c>
      <c r="M99" s="264">
        <v>116881</v>
      </c>
      <c r="N99" s="264">
        <v>235345</v>
      </c>
      <c r="O99" s="264">
        <v>396510</v>
      </c>
      <c r="P99" s="264">
        <v>74807</v>
      </c>
      <c r="Q99" s="264">
        <v>9847</v>
      </c>
      <c r="R99" s="264">
        <v>6489</v>
      </c>
      <c r="S99" s="264">
        <v>22078</v>
      </c>
      <c r="T99" s="264">
        <v>813692</v>
      </c>
      <c r="U99" s="264">
        <v>12352</v>
      </c>
      <c r="V99" s="264">
        <v>209081</v>
      </c>
      <c r="W99" s="264">
        <v>157429</v>
      </c>
      <c r="X99" s="264">
        <v>112124</v>
      </c>
      <c r="Y99" s="264">
        <v>76574</v>
      </c>
      <c r="Z99" s="264">
        <v>25668</v>
      </c>
      <c r="AA99" s="264">
        <v>832</v>
      </c>
      <c r="AB99" s="264">
        <v>2098</v>
      </c>
      <c r="AC99" s="264">
        <v>240673</v>
      </c>
      <c r="AD99" s="264">
        <v>13664</v>
      </c>
      <c r="AE99" s="264">
        <v>95847</v>
      </c>
      <c r="AF99" s="264">
        <v>263812</v>
      </c>
      <c r="AG99" s="264">
        <v>96358</v>
      </c>
      <c r="AH99" s="264">
        <v>13568</v>
      </c>
      <c r="AI99" s="264">
        <v>51788</v>
      </c>
      <c r="AJ99" s="264">
        <v>1142172</v>
      </c>
      <c r="AK99" s="264">
        <v>159717</v>
      </c>
      <c r="AL99" s="264">
        <v>0</v>
      </c>
      <c r="AM99" s="264">
        <v>0</v>
      </c>
      <c r="AN99" s="264">
        <v>214911</v>
      </c>
      <c r="AO99" s="264">
        <v>178752</v>
      </c>
      <c r="AP99" s="264">
        <v>10282</v>
      </c>
      <c r="AQ99" s="264">
        <v>0</v>
      </c>
      <c r="AR99" s="264">
        <v>72485</v>
      </c>
      <c r="AS99" s="264">
        <v>260741</v>
      </c>
      <c r="AT99" s="264">
        <v>423098</v>
      </c>
      <c r="AU99" s="264">
        <v>666442</v>
      </c>
      <c r="AV99" s="264">
        <v>958728</v>
      </c>
      <c r="AW99" s="264">
        <v>436532</v>
      </c>
      <c r="AX99" s="264">
        <v>670818</v>
      </c>
      <c r="AY99" s="264">
        <v>1569896</v>
      </c>
      <c r="AZ99" s="264">
        <v>208892</v>
      </c>
      <c r="BA99" s="264">
        <v>8942</v>
      </c>
      <c r="BB99" s="264">
        <v>45082</v>
      </c>
      <c r="BC99" s="264">
        <v>36742</v>
      </c>
      <c r="BD99" s="264">
        <v>200285</v>
      </c>
      <c r="BE99" s="264">
        <v>32552</v>
      </c>
      <c r="BF99" s="264">
        <v>2615619</v>
      </c>
      <c r="BG99" s="264">
        <v>31465</v>
      </c>
      <c r="BH99" s="264">
        <v>5927</v>
      </c>
      <c r="BI99" s="264">
        <v>97052</v>
      </c>
      <c r="BJ99" s="264">
        <v>26645</v>
      </c>
      <c r="BK99" s="264">
        <v>1526174</v>
      </c>
      <c r="BL99" s="264">
        <v>1236636</v>
      </c>
      <c r="BM99" s="264">
        <v>8665063</v>
      </c>
      <c r="BN99" s="264">
        <v>3314801</v>
      </c>
      <c r="BO99" s="264">
        <v>119189</v>
      </c>
      <c r="BP99" s="264">
        <v>1044433</v>
      </c>
      <c r="BQ99" s="264">
        <v>2269912</v>
      </c>
      <c r="BR99" s="264">
        <v>115496</v>
      </c>
      <c r="BS99" s="264">
        <v>297625</v>
      </c>
      <c r="BT99" s="264">
        <v>746589</v>
      </c>
      <c r="BU99" s="264">
        <v>178935</v>
      </c>
      <c r="BV99" s="264">
        <v>277923</v>
      </c>
      <c r="BW99" s="264">
        <v>0</v>
      </c>
      <c r="BX99" s="264">
        <v>40481</v>
      </c>
      <c r="BY99" s="264">
        <v>5366301</v>
      </c>
      <c r="BZ99" s="264">
        <v>18649165</v>
      </c>
      <c r="CA99" s="264">
        <v>11374</v>
      </c>
      <c r="CB99" s="264">
        <v>38940</v>
      </c>
      <c r="CC99" s="264">
        <v>108733</v>
      </c>
      <c r="CD99" s="264">
        <v>64375</v>
      </c>
      <c r="CE99" s="264">
        <v>690293</v>
      </c>
      <c r="CF99" s="264">
        <v>7858</v>
      </c>
      <c r="CG99" s="264">
        <v>539591</v>
      </c>
      <c r="CH99" s="264">
        <v>293381</v>
      </c>
      <c r="CI99" s="264">
        <v>1502529</v>
      </c>
      <c r="CJ99" s="264">
        <v>10310714</v>
      </c>
      <c r="CK99" s="264">
        <v>645700</v>
      </c>
      <c r="CL99" s="264">
        <v>1415045</v>
      </c>
      <c r="CM99" s="264">
        <v>1514158</v>
      </c>
      <c r="CN99" s="264">
        <v>491117</v>
      </c>
      <c r="CO99" s="264">
        <v>334300</v>
      </c>
      <c r="CP99" s="264">
        <v>459924</v>
      </c>
      <c r="CQ99" s="264">
        <v>8754783</v>
      </c>
      <c r="CR99" s="264">
        <v>7389</v>
      </c>
      <c r="CS99" s="264">
        <v>716468</v>
      </c>
      <c r="CT99" s="264">
        <v>1179147</v>
      </c>
      <c r="CU99" s="264">
        <v>476559</v>
      </c>
      <c r="CV99" s="264">
        <v>674684</v>
      </c>
      <c r="CW99" s="264">
        <v>389175</v>
      </c>
      <c r="CX99" s="264">
        <v>477304</v>
      </c>
      <c r="CY99" s="264">
        <v>159271</v>
      </c>
      <c r="CZ99" s="264">
        <v>0</v>
      </c>
      <c r="DA99" s="264">
        <v>991281</v>
      </c>
      <c r="DB99" s="265">
        <v>95298409</v>
      </c>
      <c r="DC99" s="263">
        <v>45680</v>
      </c>
      <c r="DD99" s="264">
        <v>16074236</v>
      </c>
      <c r="DE99" s="264">
        <v>0</v>
      </c>
      <c r="DF99" s="264">
        <v>0</v>
      </c>
      <c r="DG99" s="264">
        <v>0</v>
      </c>
      <c r="DH99" s="264">
        <v>0</v>
      </c>
      <c r="DI99" s="264">
        <v>0</v>
      </c>
      <c r="DJ99" s="265">
        <v>16119916</v>
      </c>
      <c r="DK99" s="265">
        <v>111418325</v>
      </c>
      <c r="DL99" s="265">
        <v>6489</v>
      </c>
      <c r="DM99" s="265">
        <v>16126405</v>
      </c>
      <c r="DN99" s="265">
        <v>111424814</v>
      </c>
      <c r="DO99" s="265">
        <v>-896</v>
      </c>
      <c r="DP99" s="264">
        <v>16125509</v>
      </c>
      <c r="DQ99" s="265">
        <v>111423918</v>
      </c>
      <c r="DS99" s="389">
        <v>8.0399999999999993E-6</v>
      </c>
      <c r="DT99" s="389">
        <v>0.99999196000000001</v>
      </c>
      <c r="DU99" s="389">
        <v>6.3206531788993596E-3</v>
      </c>
      <c r="DV99" s="389">
        <v>0</v>
      </c>
    </row>
    <row r="100" spans="1:131" ht="15" customHeight="1">
      <c r="A100" s="266" t="s">
        <v>425</v>
      </c>
      <c r="B100" s="267" t="s">
        <v>674</v>
      </c>
      <c r="C100" s="263">
        <v>23896</v>
      </c>
      <c r="D100" s="264">
        <v>69833</v>
      </c>
      <c r="E100" s="264">
        <v>146639</v>
      </c>
      <c r="F100" s="264">
        <v>63229</v>
      </c>
      <c r="G100" s="264">
        <v>161073</v>
      </c>
      <c r="H100" s="264">
        <v>0</v>
      </c>
      <c r="I100" s="264">
        <v>0</v>
      </c>
      <c r="J100" s="264">
        <v>173768</v>
      </c>
      <c r="K100" s="264">
        <v>910010</v>
      </c>
      <c r="L100" s="264">
        <v>211593</v>
      </c>
      <c r="M100" s="264">
        <v>21646</v>
      </c>
      <c r="N100" s="264">
        <v>668748</v>
      </c>
      <c r="O100" s="264">
        <v>712020</v>
      </c>
      <c r="P100" s="264">
        <v>116251</v>
      </c>
      <c r="Q100" s="264">
        <v>11510</v>
      </c>
      <c r="R100" s="264">
        <v>6588</v>
      </c>
      <c r="S100" s="264">
        <v>198045</v>
      </c>
      <c r="T100" s="264">
        <v>315529</v>
      </c>
      <c r="U100" s="264">
        <v>68328</v>
      </c>
      <c r="V100" s="264">
        <v>164375</v>
      </c>
      <c r="W100" s="264">
        <v>298782</v>
      </c>
      <c r="X100" s="264">
        <v>660975</v>
      </c>
      <c r="Y100" s="264">
        <v>44243</v>
      </c>
      <c r="Z100" s="264">
        <v>33912</v>
      </c>
      <c r="AA100" s="264">
        <v>457</v>
      </c>
      <c r="AB100" s="264">
        <v>3083</v>
      </c>
      <c r="AC100" s="264">
        <v>528554</v>
      </c>
      <c r="AD100" s="264">
        <v>36172</v>
      </c>
      <c r="AE100" s="264">
        <v>53241</v>
      </c>
      <c r="AF100" s="264">
        <v>460736</v>
      </c>
      <c r="AG100" s="264">
        <v>97941</v>
      </c>
      <c r="AH100" s="264">
        <v>33916</v>
      </c>
      <c r="AI100" s="264">
        <v>279024</v>
      </c>
      <c r="AJ100" s="264">
        <v>1455117</v>
      </c>
      <c r="AK100" s="264">
        <v>191122</v>
      </c>
      <c r="AL100" s="264">
        <v>0</v>
      </c>
      <c r="AM100" s="264">
        <v>0</v>
      </c>
      <c r="AN100" s="264">
        <v>71507</v>
      </c>
      <c r="AO100" s="264">
        <v>133203</v>
      </c>
      <c r="AP100" s="264">
        <v>5328</v>
      </c>
      <c r="AQ100" s="264">
        <v>0</v>
      </c>
      <c r="AR100" s="264">
        <v>72627</v>
      </c>
      <c r="AS100" s="264">
        <v>235386</v>
      </c>
      <c r="AT100" s="264">
        <v>785840</v>
      </c>
      <c r="AU100" s="264">
        <v>1676178</v>
      </c>
      <c r="AV100" s="264">
        <v>1954689</v>
      </c>
      <c r="AW100" s="264">
        <v>818770</v>
      </c>
      <c r="AX100" s="264">
        <v>1087483</v>
      </c>
      <c r="AY100" s="264">
        <v>2171119</v>
      </c>
      <c r="AZ100" s="264">
        <v>511713</v>
      </c>
      <c r="BA100" s="264">
        <v>44733</v>
      </c>
      <c r="BB100" s="264">
        <v>156842</v>
      </c>
      <c r="BC100" s="264">
        <v>102815</v>
      </c>
      <c r="BD100" s="264">
        <v>959433</v>
      </c>
      <c r="BE100" s="264">
        <v>156263</v>
      </c>
      <c r="BF100" s="264">
        <v>6359414</v>
      </c>
      <c r="BG100" s="264">
        <v>104077</v>
      </c>
      <c r="BH100" s="264">
        <v>30825</v>
      </c>
      <c r="BI100" s="264">
        <v>236537</v>
      </c>
      <c r="BJ100" s="264">
        <v>109268</v>
      </c>
      <c r="BK100" s="264">
        <v>12986158</v>
      </c>
      <c r="BL100" s="264">
        <v>1362508</v>
      </c>
      <c r="BM100" s="264">
        <v>39963329</v>
      </c>
      <c r="BN100" s="264">
        <v>2299225</v>
      </c>
      <c r="BO100" s="264">
        <v>184061</v>
      </c>
      <c r="BP100" s="264">
        <v>2846269</v>
      </c>
      <c r="BQ100" s="264">
        <v>1805344</v>
      </c>
      <c r="BR100" s="264">
        <v>8349089</v>
      </c>
      <c r="BS100" s="264">
        <v>19666417</v>
      </c>
      <c r="BT100" s="264">
        <v>14921566</v>
      </c>
      <c r="BU100" s="264">
        <v>4783771</v>
      </c>
      <c r="BV100" s="264">
        <v>4966088</v>
      </c>
      <c r="BW100" s="264">
        <v>708774</v>
      </c>
      <c r="BX100" s="264">
        <v>339712</v>
      </c>
      <c r="BY100" s="264">
        <v>1551717</v>
      </c>
      <c r="BZ100" s="264">
        <v>41599</v>
      </c>
      <c r="CA100" s="264">
        <v>73710</v>
      </c>
      <c r="CB100" s="264">
        <v>54203</v>
      </c>
      <c r="CC100" s="264">
        <v>141917</v>
      </c>
      <c r="CD100" s="264">
        <v>467214</v>
      </c>
      <c r="CE100" s="264">
        <v>5918152</v>
      </c>
      <c r="CF100" s="264">
        <v>138339</v>
      </c>
      <c r="CG100" s="264">
        <v>9356733</v>
      </c>
      <c r="CH100" s="264">
        <v>1671983</v>
      </c>
      <c r="CI100" s="264">
        <v>7418428</v>
      </c>
      <c r="CJ100" s="264">
        <v>27501634</v>
      </c>
      <c r="CK100" s="264">
        <v>8631680</v>
      </c>
      <c r="CL100" s="264">
        <v>5612449</v>
      </c>
      <c r="CM100" s="264">
        <v>16562876</v>
      </c>
      <c r="CN100" s="264">
        <v>2248123</v>
      </c>
      <c r="CO100" s="264">
        <v>1717744</v>
      </c>
      <c r="CP100" s="264">
        <v>2578486</v>
      </c>
      <c r="CQ100" s="264">
        <v>3737864</v>
      </c>
      <c r="CR100" s="264">
        <v>714913</v>
      </c>
      <c r="CS100" s="264">
        <v>2265440</v>
      </c>
      <c r="CT100" s="264">
        <v>17087549</v>
      </c>
      <c r="CU100" s="264">
        <v>502049</v>
      </c>
      <c r="CV100" s="264">
        <v>1555356</v>
      </c>
      <c r="CW100" s="264">
        <v>819511</v>
      </c>
      <c r="CX100" s="264">
        <v>1149536</v>
      </c>
      <c r="CY100" s="264">
        <v>929573</v>
      </c>
      <c r="CZ100" s="264">
        <v>0</v>
      </c>
      <c r="DA100" s="264">
        <v>1116809</v>
      </c>
      <c r="DB100" s="265">
        <v>262752304</v>
      </c>
      <c r="DC100" s="263">
        <v>269217</v>
      </c>
      <c r="DD100" s="264">
        <v>5691599</v>
      </c>
      <c r="DE100" s="264">
        <v>0</v>
      </c>
      <c r="DF100" s="264">
        <v>2550901</v>
      </c>
      <c r="DG100" s="264">
        <v>20794757</v>
      </c>
      <c r="DH100" s="264">
        <v>0</v>
      </c>
      <c r="DI100" s="264">
        <v>0</v>
      </c>
      <c r="DJ100" s="265">
        <v>29306474</v>
      </c>
      <c r="DK100" s="265">
        <v>292058778</v>
      </c>
      <c r="DL100" s="265">
        <v>5336922</v>
      </c>
      <c r="DM100" s="265">
        <v>34643396</v>
      </c>
      <c r="DN100" s="265">
        <v>297395700</v>
      </c>
      <c r="DO100" s="265">
        <v>-76259558</v>
      </c>
      <c r="DP100" s="264">
        <v>-41616162</v>
      </c>
      <c r="DQ100" s="265">
        <v>221136142</v>
      </c>
      <c r="DS100" s="389">
        <v>0.26111031000000001</v>
      </c>
      <c r="DT100" s="389">
        <v>0.73888968999999993</v>
      </c>
      <c r="DU100" s="389">
        <v>2.2380300570658796E-3</v>
      </c>
      <c r="DV100" s="389">
        <v>0</v>
      </c>
    </row>
    <row r="101" spans="1:131" ht="15" customHeight="1">
      <c r="A101" s="266" t="s">
        <v>426</v>
      </c>
      <c r="B101" s="267" t="s">
        <v>675</v>
      </c>
      <c r="C101" s="263">
        <v>0</v>
      </c>
      <c r="D101" s="264">
        <v>0</v>
      </c>
      <c r="E101" s="264">
        <v>0</v>
      </c>
      <c r="F101" s="264">
        <v>0</v>
      </c>
      <c r="G101" s="264">
        <v>0</v>
      </c>
      <c r="H101" s="264">
        <v>0</v>
      </c>
      <c r="I101" s="264">
        <v>0</v>
      </c>
      <c r="J101" s="264">
        <v>0</v>
      </c>
      <c r="K101" s="264">
        <v>0</v>
      </c>
      <c r="L101" s="264">
        <v>0</v>
      </c>
      <c r="M101" s="264">
        <v>0</v>
      </c>
      <c r="N101" s="264">
        <v>0</v>
      </c>
      <c r="O101" s="264">
        <v>0</v>
      </c>
      <c r="P101" s="264">
        <v>0</v>
      </c>
      <c r="Q101" s="264">
        <v>0</v>
      </c>
      <c r="R101" s="264">
        <v>0</v>
      </c>
      <c r="S101" s="264">
        <v>0</v>
      </c>
      <c r="T101" s="264">
        <v>0</v>
      </c>
      <c r="U101" s="264">
        <v>0</v>
      </c>
      <c r="V101" s="264">
        <v>0</v>
      </c>
      <c r="W101" s="264">
        <v>0</v>
      </c>
      <c r="X101" s="264">
        <v>0</v>
      </c>
      <c r="Y101" s="264">
        <v>0</v>
      </c>
      <c r="Z101" s="264">
        <v>0</v>
      </c>
      <c r="AA101" s="264">
        <v>0</v>
      </c>
      <c r="AB101" s="264">
        <v>0</v>
      </c>
      <c r="AC101" s="264">
        <v>0</v>
      </c>
      <c r="AD101" s="264">
        <v>0</v>
      </c>
      <c r="AE101" s="264">
        <v>0</v>
      </c>
      <c r="AF101" s="264">
        <v>0</v>
      </c>
      <c r="AG101" s="264">
        <v>0</v>
      </c>
      <c r="AH101" s="264">
        <v>0</v>
      </c>
      <c r="AI101" s="264">
        <v>0</v>
      </c>
      <c r="AJ101" s="264">
        <v>0</v>
      </c>
      <c r="AK101" s="264">
        <v>0</v>
      </c>
      <c r="AL101" s="264">
        <v>0</v>
      </c>
      <c r="AM101" s="264">
        <v>0</v>
      </c>
      <c r="AN101" s="264">
        <v>0</v>
      </c>
      <c r="AO101" s="264">
        <v>0</v>
      </c>
      <c r="AP101" s="264">
        <v>0</v>
      </c>
      <c r="AQ101" s="264">
        <v>0</v>
      </c>
      <c r="AR101" s="264">
        <v>0</v>
      </c>
      <c r="AS101" s="264">
        <v>0</v>
      </c>
      <c r="AT101" s="264">
        <v>0</v>
      </c>
      <c r="AU101" s="264">
        <v>0</v>
      </c>
      <c r="AV101" s="264">
        <v>0</v>
      </c>
      <c r="AW101" s="264">
        <v>0</v>
      </c>
      <c r="AX101" s="264">
        <v>0</v>
      </c>
      <c r="AY101" s="264">
        <v>0</v>
      </c>
      <c r="AZ101" s="264">
        <v>0</v>
      </c>
      <c r="BA101" s="264">
        <v>0</v>
      </c>
      <c r="BB101" s="264">
        <v>0</v>
      </c>
      <c r="BC101" s="264">
        <v>0</v>
      </c>
      <c r="BD101" s="264">
        <v>0</v>
      </c>
      <c r="BE101" s="264">
        <v>0</v>
      </c>
      <c r="BF101" s="264">
        <v>0</v>
      </c>
      <c r="BG101" s="264">
        <v>0</v>
      </c>
      <c r="BH101" s="264">
        <v>0</v>
      </c>
      <c r="BI101" s="264">
        <v>0</v>
      </c>
      <c r="BJ101" s="264">
        <v>0</v>
      </c>
      <c r="BK101" s="264">
        <v>0</v>
      </c>
      <c r="BL101" s="264">
        <v>0</v>
      </c>
      <c r="BM101" s="264">
        <v>0</v>
      </c>
      <c r="BN101" s="264">
        <v>0</v>
      </c>
      <c r="BO101" s="264">
        <v>0</v>
      </c>
      <c r="BP101" s="264">
        <v>0</v>
      </c>
      <c r="BQ101" s="264">
        <v>0</v>
      </c>
      <c r="BR101" s="264">
        <v>0</v>
      </c>
      <c r="BS101" s="264">
        <v>0</v>
      </c>
      <c r="BT101" s="264">
        <v>0</v>
      </c>
      <c r="BU101" s="264">
        <v>0</v>
      </c>
      <c r="BV101" s="264">
        <v>0</v>
      </c>
      <c r="BW101" s="264">
        <v>0</v>
      </c>
      <c r="BX101" s="264">
        <v>0</v>
      </c>
      <c r="BY101" s="264">
        <v>0</v>
      </c>
      <c r="BZ101" s="264">
        <v>0</v>
      </c>
      <c r="CA101" s="264">
        <v>0</v>
      </c>
      <c r="CB101" s="264">
        <v>0</v>
      </c>
      <c r="CC101" s="264">
        <v>0</v>
      </c>
      <c r="CD101" s="264">
        <v>0</v>
      </c>
      <c r="CE101" s="264">
        <v>0</v>
      </c>
      <c r="CF101" s="264">
        <v>0</v>
      </c>
      <c r="CG101" s="264">
        <v>0</v>
      </c>
      <c r="CH101" s="264">
        <v>0</v>
      </c>
      <c r="CI101" s="264">
        <v>0</v>
      </c>
      <c r="CJ101" s="264">
        <v>0</v>
      </c>
      <c r="CK101" s="264">
        <v>0</v>
      </c>
      <c r="CL101" s="264">
        <v>0</v>
      </c>
      <c r="CM101" s="264">
        <v>0</v>
      </c>
      <c r="CN101" s="264">
        <v>0</v>
      </c>
      <c r="CO101" s="264">
        <v>0</v>
      </c>
      <c r="CP101" s="264">
        <v>0</v>
      </c>
      <c r="CQ101" s="264">
        <v>0</v>
      </c>
      <c r="CR101" s="264">
        <v>0</v>
      </c>
      <c r="CS101" s="264">
        <v>0</v>
      </c>
      <c r="CT101" s="264">
        <v>0</v>
      </c>
      <c r="CU101" s="264">
        <v>0</v>
      </c>
      <c r="CV101" s="264">
        <v>0</v>
      </c>
      <c r="CW101" s="264">
        <v>0</v>
      </c>
      <c r="CX101" s="264">
        <v>0</v>
      </c>
      <c r="CY101" s="264">
        <v>0</v>
      </c>
      <c r="CZ101" s="264">
        <v>0</v>
      </c>
      <c r="DA101" s="264">
        <v>0</v>
      </c>
      <c r="DB101" s="265">
        <v>0</v>
      </c>
      <c r="DC101" s="263">
        <v>11807566</v>
      </c>
      <c r="DD101" s="264">
        <v>37584757</v>
      </c>
      <c r="DE101" s="264">
        <v>0</v>
      </c>
      <c r="DF101" s="264">
        <v>0</v>
      </c>
      <c r="DG101" s="264">
        <v>0</v>
      </c>
      <c r="DH101" s="264">
        <v>0</v>
      </c>
      <c r="DI101" s="264">
        <v>0</v>
      </c>
      <c r="DJ101" s="265">
        <v>49392323</v>
      </c>
      <c r="DK101" s="265">
        <v>49392323</v>
      </c>
      <c r="DL101" s="265">
        <v>24161771</v>
      </c>
      <c r="DM101" s="265">
        <v>73554094</v>
      </c>
      <c r="DN101" s="265">
        <v>73554094</v>
      </c>
      <c r="DO101" s="265">
        <v>-10843446</v>
      </c>
      <c r="DP101" s="264">
        <v>62710648</v>
      </c>
      <c r="DQ101" s="265">
        <v>62710648</v>
      </c>
      <c r="DS101" s="389">
        <v>0.21953707</v>
      </c>
      <c r="DT101" s="389">
        <v>0.78046293</v>
      </c>
      <c r="DU101" s="389">
        <v>1.4778942763451399E-2</v>
      </c>
      <c r="DV101" s="389">
        <v>0</v>
      </c>
    </row>
    <row r="102" spans="1:131" ht="15" customHeight="1">
      <c r="A102" s="266" t="s">
        <v>427</v>
      </c>
      <c r="B102" s="267" t="s">
        <v>577</v>
      </c>
      <c r="C102" s="263">
        <v>0</v>
      </c>
      <c r="D102" s="264">
        <v>0</v>
      </c>
      <c r="E102" s="264">
        <v>0</v>
      </c>
      <c r="F102" s="264">
        <v>0</v>
      </c>
      <c r="G102" s="264">
        <v>0</v>
      </c>
      <c r="H102" s="264">
        <v>0</v>
      </c>
      <c r="I102" s="264">
        <v>0</v>
      </c>
      <c r="J102" s="264">
        <v>0</v>
      </c>
      <c r="K102" s="264">
        <v>0</v>
      </c>
      <c r="L102" s="264">
        <v>0</v>
      </c>
      <c r="M102" s="264">
        <v>0</v>
      </c>
      <c r="N102" s="264">
        <v>0</v>
      </c>
      <c r="O102" s="264">
        <v>712291</v>
      </c>
      <c r="P102" s="264">
        <v>0</v>
      </c>
      <c r="Q102" s="264">
        <v>0</v>
      </c>
      <c r="R102" s="264">
        <v>0</v>
      </c>
      <c r="S102" s="264">
        <v>0</v>
      </c>
      <c r="T102" s="264">
        <v>0</v>
      </c>
      <c r="U102" s="264">
        <v>0</v>
      </c>
      <c r="V102" s="264">
        <v>0</v>
      </c>
      <c r="W102" s="264">
        <v>0</v>
      </c>
      <c r="X102" s="264">
        <v>0</v>
      </c>
      <c r="Y102" s="264">
        <v>0</v>
      </c>
      <c r="Z102" s="264">
        <v>0</v>
      </c>
      <c r="AA102" s="264">
        <v>0</v>
      </c>
      <c r="AB102" s="264">
        <v>0</v>
      </c>
      <c r="AC102" s="264">
        <v>0</v>
      </c>
      <c r="AD102" s="264">
        <v>0</v>
      </c>
      <c r="AE102" s="264">
        <v>0</v>
      </c>
      <c r="AF102" s="264">
        <v>0</v>
      </c>
      <c r="AG102" s="264">
        <v>0</v>
      </c>
      <c r="AH102" s="264">
        <v>0</v>
      </c>
      <c r="AI102" s="264">
        <v>0</v>
      </c>
      <c r="AJ102" s="264">
        <v>0</v>
      </c>
      <c r="AK102" s="264">
        <v>0</v>
      </c>
      <c r="AL102" s="264">
        <v>0</v>
      </c>
      <c r="AM102" s="264">
        <v>0</v>
      </c>
      <c r="AN102" s="264">
        <v>0</v>
      </c>
      <c r="AO102" s="264">
        <v>0</v>
      </c>
      <c r="AP102" s="264">
        <v>0</v>
      </c>
      <c r="AQ102" s="264">
        <v>0</v>
      </c>
      <c r="AR102" s="264">
        <v>0</v>
      </c>
      <c r="AS102" s="264">
        <v>0</v>
      </c>
      <c r="AT102" s="264">
        <v>0</v>
      </c>
      <c r="AU102" s="264">
        <v>0</v>
      </c>
      <c r="AV102" s="264">
        <v>0</v>
      </c>
      <c r="AW102" s="264">
        <v>0</v>
      </c>
      <c r="AX102" s="264">
        <v>0</v>
      </c>
      <c r="AY102" s="264">
        <v>0</v>
      </c>
      <c r="AZ102" s="264">
        <v>0</v>
      </c>
      <c r="BA102" s="264">
        <v>0</v>
      </c>
      <c r="BB102" s="264">
        <v>0</v>
      </c>
      <c r="BC102" s="264">
        <v>0</v>
      </c>
      <c r="BD102" s="264">
        <v>0</v>
      </c>
      <c r="BE102" s="264">
        <v>0</v>
      </c>
      <c r="BF102" s="264">
        <v>0</v>
      </c>
      <c r="BG102" s="264">
        <v>0</v>
      </c>
      <c r="BH102" s="264">
        <v>0</v>
      </c>
      <c r="BI102" s="264">
        <v>0</v>
      </c>
      <c r="BJ102" s="264">
        <v>0</v>
      </c>
      <c r="BK102" s="264">
        <v>0</v>
      </c>
      <c r="BL102" s="264">
        <v>0</v>
      </c>
      <c r="BM102" s="264">
        <v>0</v>
      </c>
      <c r="BN102" s="264">
        <v>0</v>
      </c>
      <c r="BO102" s="264">
        <v>0</v>
      </c>
      <c r="BP102" s="264">
        <v>0</v>
      </c>
      <c r="BQ102" s="264">
        <v>0</v>
      </c>
      <c r="BR102" s="264">
        <v>0</v>
      </c>
      <c r="BS102" s="264">
        <v>0</v>
      </c>
      <c r="BT102" s="264">
        <v>0</v>
      </c>
      <c r="BU102" s="264">
        <v>0</v>
      </c>
      <c r="BV102" s="264">
        <v>0</v>
      </c>
      <c r="BW102" s="264">
        <v>0</v>
      </c>
      <c r="BX102" s="264">
        <v>0</v>
      </c>
      <c r="BY102" s="264">
        <v>0</v>
      </c>
      <c r="BZ102" s="264">
        <v>0</v>
      </c>
      <c r="CA102" s="264">
        <v>0</v>
      </c>
      <c r="CB102" s="264">
        <v>0</v>
      </c>
      <c r="CC102" s="264">
        <v>0</v>
      </c>
      <c r="CD102" s="264">
        <v>0</v>
      </c>
      <c r="CE102" s="264">
        <v>0</v>
      </c>
      <c r="CF102" s="264">
        <v>0</v>
      </c>
      <c r="CG102" s="264">
        <v>0</v>
      </c>
      <c r="CH102" s="264">
        <v>0</v>
      </c>
      <c r="CI102" s="264">
        <v>0</v>
      </c>
      <c r="CJ102" s="264">
        <v>0</v>
      </c>
      <c r="CK102" s="264">
        <v>0</v>
      </c>
      <c r="CL102" s="264">
        <v>0</v>
      </c>
      <c r="CM102" s="264">
        <v>2753361</v>
      </c>
      <c r="CN102" s="264">
        <v>540728</v>
      </c>
      <c r="CO102" s="264">
        <v>2056118</v>
      </c>
      <c r="CP102" s="264">
        <v>0</v>
      </c>
      <c r="CQ102" s="264">
        <v>0</v>
      </c>
      <c r="CR102" s="264">
        <v>0</v>
      </c>
      <c r="CS102" s="264">
        <v>0</v>
      </c>
      <c r="CT102" s="264">
        <v>0</v>
      </c>
      <c r="CU102" s="264">
        <v>668971</v>
      </c>
      <c r="CV102" s="264">
        <v>799013</v>
      </c>
      <c r="CW102" s="264">
        <v>0</v>
      </c>
      <c r="CX102" s="264">
        <v>0</v>
      </c>
      <c r="CY102" s="264">
        <v>0</v>
      </c>
      <c r="CZ102" s="264">
        <v>0</v>
      </c>
      <c r="DA102" s="264">
        <v>18468</v>
      </c>
      <c r="DB102" s="265">
        <v>7548950</v>
      </c>
      <c r="DC102" s="263">
        <v>56093892</v>
      </c>
      <c r="DD102" s="264">
        <v>101985562</v>
      </c>
      <c r="DE102" s="264">
        <v>0</v>
      </c>
      <c r="DF102" s="264">
        <v>0</v>
      </c>
      <c r="DG102" s="264">
        <v>0</v>
      </c>
      <c r="DH102" s="264">
        <v>0</v>
      </c>
      <c r="DI102" s="264">
        <v>0</v>
      </c>
      <c r="DJ102" s="265">
        <v>158079454</v>
      </c>
      <c r="DK102" s="265">
        <v>165628404</v>
      </c>
      <c r="DL102" s="265">
        <v>33880355</v>
      </c>
      <c r="DM102" s="265">
        <v>191959809</v>
      </c>
      <c r="DN102" s="265">
        <v>199508759</v>
      </c>
      <c r="DO102" s="265">
        <v>-44897599</v>
      </c>
      <c r="DP102" s="264">
        <v>147062210</v>
      </c>
      <c r="DQ102" s="265">
        <v>154611160</v>
      </c>
      <c r="DS102" s="389">
        <v>0.27107427000000001</v>
      </c>
      <c r="DT102" s="389">
        <v>0.72892573000000005</v>
      </c>
      <c r="DU102" s="389">
        <v>4.0102395327351034E-2</v>
      </c>
      <c r="DV102" s="389">
        <v>0</v>
      </c>
    </row>
    <row r="103" spans="1:131" ht="15" customHeight="1">
      <c r="A103" s="266" t="s">
        <v>428</v>
      </c>
      <c r="B103" s="267" t="s">
        <v>676</v>
      </c>
      <c r="C103" s="263">
        <v>2</v>
      </c>
      <c r="D103" s="264">
        <v>0</v>
      </c>
      <c r="E103" s="264">
        <v>3441</v>
      </c>
      <c r="F103" s="264">
        <v>56</v>
      </c>
      <c r="G103" s="264">
        <v>1475</v>
      </c>
      <c r="H103" s="264">
        <v>0</v>
      </c>
      <c r="I103" s="264">
        <v>0</v>
      </c>
      <c r="J103" s="264">
        <v>579</v>
      </c>
      <c r="K103" s="264">
        <v>17002</v>
      </c>
      <c r="L103" s="264">
        <v>3199</v>
      </c>
      <c r="M103" s="264">
        <v>2833</v>
      </c>
      <c r="N103" s="264">
        <v>5755</v>
      </c>
      <c r="O103" s="264">
        <v>2901</v>
      </c>
      <c r="P103" s="264">
        <v>2085</v>
      </c>
      <c r="Q103" s="264">
        <v>193</v>
      </c>
      <c r="R103" s="264">
        <v>63</v>
      </c>
      <c r="S103" s="264">
        <v>428</v>
      </c>
      <c r="T103" s="264">
        <v>3457</v>
      </c>
      <c r="U103" s="264">
        <v>148</v>
      </c>
      <c r="V103" s="264">
        <v>2018</v>
      </c>
      <c r="W103" s="264">
        <v>1928</v>
      </c>
      <c r="X103" s="264">
        <v>1451</v>
      </c>
      <c r="Y103" s="264">
        <v>227</v>
      </c>
      <c r="Z103" s="264">
        <v>67</v>
      </c>
      <c r="AA103" s="264">
        <v>3</v>
      </c>
      <c r="AB103" s="264">
        <v>8</v>
      </c>
      <c r="AC103" s="264">
        <v>2865</v>
      </c>
      <c r="AD103" s="264">
        <v>40</v>
      </c>
      <c r="AE103" s="264">
        <v>316</v>
      </c>
      <c r="AF103" s="264">
        <v>1304</v>
      </c>
      <c r="AG103" s="264">
        <v>352</v>
      </c>
      <c r="AH103" s="264">
        <v>400</v>
      </c>
      <c r="AI103" s="264">
        <v>14</v>
      </c>
      <c r="AJ103" s="264">
        <v>148</v>
      </c>
      <c r="AK103" s="264">
        <v>36</v>
      </c>
      <c r="AL103" s="264">
        <v>0</v>
      </c>
      <c r="AM103" s="264">
        <v>0</v>
      </c>
      <c r="AN103" s="264">
        <v>1205</v>
      </c>
      <c r="AO103" s="264">
        <v>913</v>
      </c>
      <c r="AP103" s="264">
        <v>12</v>
      </c>
      <c r="AQ103" s="264">
        <v>0</v>
      </c>
      <c r="AR103" s="264">
        <v>197</v>
      </c>
      <c r="AS103" s="264">
        <v>1245</v>
      </c>
      <c r="AT103" s="264">
        <v>2240</v>
      </c>
      <c r="AU103" s="264">
        <v>3799</v>
      </c>
      <c r="AV103" s="264">
        <v>5186</v>
      </c>
      <c r="AW103" s="264">
        <v>2535</v>
      </c>
      <c r="AX103" s="264">
        <v>10480</v>
      </c>
      <c r="AY103" s="264">
        <v>11989</v>
      </c>
      <c r="AZ103" s="264">
        <v>1677</v>
      </c>
      <c r="BA103" s="264">
        <v>234</v>
      </c>
      <c r="BB103" s="264">
        <v>313</v>
      </c>
      <c r="BC103" s="264">
        <v>16</v>
      </c>
      <c r="BD103" s="264">
        <v>1228</v>
      </c>
      <c r="BE103" s="264">
        <v>419</v>
      </c>
      <c r="BF103" s="264">
        <v>27600</v>
      </c>
      <c r="BG103" s="264">
        <v>605</v>
      </c>
      <c r="BH103" s="264">
        <v>90</v>
      </c>
      <c r="BI103" s="264">
        <v>1583</v>
      </c>
      <c r="BJ103" s="264">
        <v>33</v>
      </c>
      <c r="BK103" s="264">
        <v>2840</v>
      </c>
      <c r="BL103" s="264">
        <v>1548</v>
      </c>
      <c r="BM103" s="264">
        <v>51387</v>
      </c>
      <c r="BN103" s="264">
        <v>1560</v>
      </c>
      <c r="BO103" s="264">
        <v>136</v>
      </c>
      <c r="BP103" s="264">
        <v>1446</v>
      </c>
      <c r="BQ103" s="264">
        <v>5791</v>
      </c>
      <c r="BR103" s="264">
        <v>17404</v>
      </c>
      <c r="BS103" s="264">
        <v>23965</v>
      </c>
      <c r="BT103" s="264">
        <v>21095</v>
      </c>
      <c r="BU103" s="264">
        <v>2860</v>
      </c>
      <c r="BV103" s="264">
        <v>2984</v>
      </c>
      <c r="BW103" s="264">
        <v>0</v>
      </c>
      <c r="BX103" s="264">
        <v>46327</v>
      </c>
      <c r="BY103" s="264">
        <v>16859</v>
      </c>
      <c r="BZ103" s="264">
        <v>916</v>
      </c>
      <c r="CA103" s="264">
        <v>1115</v>
      </c>
      <c r="CB103" s="264">
        <v>1089</v>
      </c>
      <c r="CC103" s="264">
        <v>922</v>
      </c>
      <c r="CD103" s="264">
        <v>218</v>
      </c>
      <c r="CE103" s="264">
        <v>3183</v>
      </c>
      <c r="CF103" s="264">
        <v>5990</v>
      </c>
      <c r="CG103" s="264">
        <v>45081</v>
      </c>
      <c r="CH103" s="264">
        <v>27053</v>
      </c>
      <c r="CI103" s="264">
        <v>15731</v>
      </c>
      <c r="CJ103" s="264">
        <v>57637</v>
      </c>
      <c r="CK103" s="264">
        <v>30378</v>
      </c>
      <c r="CL103" s="264">
        <v>2432</v>
      </c>
      <c r="CM103" s="264">
        <v>4532535</v>
      </c>
      <c r="CN103" s="264">
        <v>931660</v>
      </c>
      <c r="CO103" s="264">
        <v>1170457</v>
      </c>
      <c r="CP103" s="264">
        <v>3552</v>
      </c>
      <c r="CQ103" s="264">
        <v>5089</v>
      </c>
      <c r="CR103" s="264">
        <v>3107</v>
      </c>
      <c r="CS103" s="264">
        <v>2066</v>
      </c>
      <c r="CT103" s="264">
        <v>17590</v>
      </c>
      <c r="CU103" s="264">
        <v>557448</v>
      </c>
      <c r="CV103" s="264">
        <v>469698</v>
      </c>
      <c r="CW103" s="264">
        <v>1037259</v>
      </c>
      <c r="CX103" s="264">
        <v>5164</v>
      </c>
      <c r="CY103" s="264">
        <v>27078</v>
      </c>
      <c r="CZ103" s="264">
        <v>0</v>
      </c>
      <c r="DA103" s="264">
        <v>85796</v>
      </c>
      <c r="DB103" s="265">
        <v>9364839</v>
      </c>
      <c r="DC103" s="263">
        <v>178410</v>
      </c>
      <c r="DD103" s="264">
        <v>38887810</v>
      </c>
      <c r="DE103" s="264">
        <v>0</v>
      </c>
      <c r="DF103" s="264">
        <v>0</v>
      </c>
      <c r="DG103" s="264">
        <v>0</v>
      </c>
      <c r="DH103" s="264">
        <v>0</v>
      </c>
      <c r="DI103" s="264">
        <v>0</v>
      </c>
      <c r="DJ103" s="265">
        <v>39066220</v>
      </c>
      <c r="DK103" s="265">
        <v>48431059</v>
      </c>
      <c r="DL103" s="265">
        <v>1603491</v>
      </c>
      <c r="DM103" s="265">
        <v>40669711</v>
      </c>
      <c r="DN103" s="265">
        <v>50034550</v>
      </c>
      <c r="DO103" s="265">
        <v>-989075</v>
      </c>
      <c r="DP103" s="264">
        <v>39680636</v>
      </c>
      <c r="DQ103" s="265">
        <v>49045475</v>
      </c>
      <c r="DS103" s="389">
        <v>2.0422329999999999E-2</v>
      </c>
      <c r="DT103" s="389">
        <v>0.97957766999999996</v>
      </c>
      <c r="DU103" s="389">
        <v>1.529132457038296E-2</v>
      </c>
      <c r="DV103" s="389">
        <v>0</v>
      </c>
    </row>
    <row r="104" spans="1:131" ht="15" customHeight="1">
      <c r="A104" s="266" t="s">
        <v>429</v>
      </c>
      <c r="B104" s="267" t="s">
        <v>677</v>
      </c>
      <c r="C104" s="263">
        <v>0</v>
      </c>
      <c r="D104" s="264">
        <v>0</v>
      </c>
      <c r="E104" s="264">
        <v>0</v>
      </c>
      <c r="F104" s="264">
        <v>0</v>
      </c>
      <c r="G104" s="264">
        <v>0</v>
      </c>
      <c r="H104" s="264">
        <v>0</v>
      </c>
      <c r="I104" s="264">
        <v>0</v>
      </c>
      <c r="J104" s="264">
        <v>0</v>
      </c>
      <c r="K104" s="264">
        <v>0</v>
      </c>
      <c r="L104" s="264">
        <v>0</v>
      </c>
      <c r="M104" s="264">
        <v>0</v>
      </c>
      <c r="N104" s="264">
        <v>0</v>
      </c>
      <c r="O104" s="264">
        <v>0</v>
      </c>
      <c r="P104" s="264">
        <v>0</v>
      </c>
      <c r="Q104" s="264">
        <v>0</v>
      </c>
      <c r="R104" s="264">
        <v>0</v>
      </c>
      <c r="S104" s="264">
        <v>0</v>
      </c>
      <c r="T104" s="264">
        <v>0</v>
      </c>
      <c r="U104" s="264">
        <v>0</v>
      </c>
      <c r="V104" s="264">
        <v>0</v>
      </c>
      <c r="W104" s="264">
        <v>0</v>
      </c>
      <c r="X104" s="264">
        <v>0</v>
      </c>
      <c r="Y104" s="264">
        <v>0</v>
      </c>
      <c r="Z104" s="264">
        <v>0</v>
      </c>
      <c r="AA104" s="264">
        <v>0</v>
      </c>
      <c r="AB104" s="264">
        <v>0</v>
      </c>
      <c r="AC104" s="264">
        <v>0</v>
      </c>
      <c r="AD104" s="264">
        <v>0</v>
      </c>
      <c r="AE104" s="264">
        <v>0</v>
      </c>
      <c r="AF104" s="264">
        <v>0</v>
      </c>
      <c r="AG104" s="264">
        <v>0</v>
      </c>
      <c r="AH104" s="264">
        <v>0</v>
      </c>
      <c r="AI104" s="264">
        <v>0</v>
      </c>
      <c r="AJ104" s="264">
        <v>0</v>
      </c>
      <c r="AK104" s="264">
        <v>0</v>
      </c>
      <c r="AL104" s="264">
        <v>0</v>
      </c>
      <c r="AM104" s="264">
        <v>0</v>
      </c>
      <c r="AN104" s="264">
        <v>0</v>
      </c>
      <c r="AO104" s="264">
        <v>0</v>
      </c>
      <c r="AP104" s="264">
        <v>0</v>
      </c>
      <c r="AQ104" s="264">
        <v>0</v>
      </c>
      <c r="AR104" s="264">
        <v>0</v>
      </c>
      <c r="AS104" s="264">
        <v>0</v>
      </c>
      <c r="AT104" s="264">
        <v>0</v>
      </c>
      <c r="AU104" s="264">
        <v>0</v>
      </c>
      <c r="AV104" s="264">
        <v>0</v>
      </c>
      <c r="AW104" s="264">
        <v>0</v>
      </c>
      <c r="AX104" s="264">
        <v>0</v>
      </c>
      <c r="AY104" s="264">
        <v>0</v>
      </c>
      <c r="AZ104" s="264">
        <v>0</v>
      </c>
      <c r="BA104" s="264">
        <v>0</v>
      </c>
      <c r="BB104" s="264">
        <v>0</v>
      </c>
      <c r="BC104" s="264">
        <v>0</v>
      </c>
      <c r="BD104" s="264">
        <v>0</v>
      </c>
      <c r="BE104" s="264">
        <v>0</v>
      </c>
      <c r="BF104" s="264">
        <v>0</v>
      </c>
      <c r="BG104" s="264">
        <v>0</v>
      </c>
      <c r="BH104" s="264">
        <v>0</v>
      </c>
      <c r="BI104" s="264">
        <v>0</v>
      </c>
      <c r="BJ104" s="264">
        <v>0</v>
      </c>
      <c r="BK104" s="264">
        <v>0</v>
      </c>
      <c r="BL104" s="264">
        <v>0</v>
      </c>
      <c r="BM104" s="264">
        <v>0</v>
      </c>
      <c r="BN104" s="264">
        <v>0</v>
      </c>
      <c r="BO104" s="264">
        <v>0</v>
      </c>
      <c r="BP104" s="264">
        <v>0</v>
      </c>
      <c r="BQ104" s="264">
        <v>0</v>
      </c>
      <c r="BR104" s="264">
        <v>0</v>
      </c>
      <c r="BS104" s="264">
        <v>15903</v>
      </c>
      <c r="BT104" s="264">
        <v>0</v>
      </c>
      <c r="BU104" s="264">
        <v>0</v>
      </c>
      <c r="BV104" s="264">
        <v>0</v>
      </c>
      <c r="BW104" s="264">
        <v>0</v>
      </c>
      <c r="BX104" s="264">
        <v>0</v>
      </c>
      <c r="BY104" s="264">
        <v>0</v>
      </c>
      <c r="BZ104" s="264">
        <v>0</v>
      </c>
      <c r="CA104" s="264">
        <v>0</v>
      </c>
      <c r="CB104" s="264">
        <v>0</v>
      </c>
      <c r="CC104" s="264">
        <v>0</v>
      </c>
      <c r="CD104" s="264">
        <v>0</v>
      </c>
      <c r="CE104" s="264">
        <v>0</v>
      </c>
      <c r="CF104" s="264">
        <v>0</v>
      </c>
      <c r="CG104" s="264">
        <v>15233</v>
      </c>
      <c r="CH104" s="264">
        <v>1672168</v>
      </c>
      <c r="CI104" s="264">
        <v>845113</v>
      </c>
      <c r="CJ104" s="264">
        <v>0</v>
      </c>
      <c r="CK104" s="264">
        <v>35538</v>
      </c>
      <c r="CL104" s="264">
        <v>0</v>
      </c>
      <c r="CM104" s="264">
        <v>0</v>
      </c>
      <c r="CN104" s="264">
        <v>0</v>
      </c>
      <c r="CO104" s="264">
        <v>0</v>
      </c>
      <c r="CP104" s="264">
        <v>0</v>
      </c>
      <c r="CQ104" s="264">
        <v>0</v>
      </c>
      <c r="CR104" s="264">
        <v>21965</v>
      </c>
      <c r="CS104" s="264">
        <v>0</v>
      </c>
      <c r="CT104" s="264">
        <v>0</v>
      </c>
      <c r="CU104" s="264">
        <v>165860</v>
      </c>
      <c r="CV104" s="264">
        <v>38449</v>
      </c>
      <c r="CW104" s="264">
        <v>0</v>
      </c>
      <c r="CX104" s="264">
        <v>429636</v>
      </c>
      <c r="CY104" s="264">
        <v>97605</v>
      </c>
      <c r="CZ104" s="264">
        <v>0</v>
      </c>
      <c r="DA104" s="264">
        <v>25222</v>
      </c>
      <c r="DB104" s="265">
        <v>3362692</v>
      </c>
      <c r="DC104" s="263">
        <v>10083412</v>
      </c>
      <c r="DD104" s="264">
        <v>67163624</v>
      </c>
      <c r="DE104" s="264">
        <v>0</v>
      </c>
      <c r="DF104" s="264">
        <v>0</v>
      </c>
      <c r="DG104" s="264">
        <v>0</v>
      </c>
      <c r="DH104" s="264">
        <v>0</v>
      </c>
      <c r="DI104" s="264">
        <v>0</v>
      </c>
      <c r="DJ104" s="265">
        <v>77247036</v>
      </c>
      <c r="DK104" s="265">
        <v>80609728</v>
      </c>
      <c r="DL104" s="265">
        <v>2752375</v>
      </c>
      <c r="DM104" s="265">
        <v>79999411</v>
      </c>
      <c r="DN104" s="265">
        <v>83362103</v>
      </c>
      <c r="DO104" s="265">
        <v>-11865800</v>
      </c>
      <c r="DP104" s="264">
        <v>68133611</v>
      </c>
      <c r="DQ104" s="265">
        <v>71496303</v>
      </c>
      <c r="DS104" s="389">
        <v>0.14720059999999999</v>
      </c>
      <c r="DT104" s="389">
        <v>0.85279939999999999</v>
      </c>
      <c r="DU104" s="389">
        <v>2.6409838299126711E-2</v>
      </c>
      <c r="DV104" s="389">
        <v>0</v>
      </c>
    </row>
    <row r="105" spans="1:131" ht="15" customHeight="1">
      <c r="A105" s="266" t="s">
        <v>430</v>
      </c>
      <c r="B105" s="267" t="s">
        <v>678</v>
      </c>
      <c r="C105" s="263">
        <v>13</v>
      </c>
      <c r="D105" s="264">
        <v>0</v>
      </c>
      <c r="E105" s="264">
        <v>17719</v>
      </c>
      <c r="F105" s="264">
        <v>18516</v>
      </c>
      <c r="G105" s="264">
        <v>30714</v>
      </c>
      <c r="H105" s="264">
        <v>0</v>
      </c>
      <c r="I105" s="264">
        <v>0</v>
      </c>
      <c r="J105" s="264">
        <v>1881</v>
      </c>
      <c r="K105" s="264">
        <v>8792</v>
      </c>
      <c r="L105" s="264">
        <v>2055</v>
      </c>
      <c r="M105" s="264">
        <v>179</v>
      </c>
      <c r="N105" s="264">
        <v>5787</v>
      </c>
      <c r="O105" s="264">
        <v>4453</v>
      </c>
      <c r="P105" s="264">
        <v>2052</v>
      </c>
      <c r="Q105" s="264">
        <v>252</v>
      </c>
      <c r="R105" s="264">
        <v>48</v>
      </c>
      <c r="S105" s="264">
        <v>639</v>
      </c>
      <c r="T105" s="264">
        <v>2601</v>
      </c>
      <c r="U105" s="264">
        <v>281</v>
      </c>
      <c r="V105" s="264">
        <v>1524</v>
      </c>
      <c r="W105" s="264">
        <v>2031</v>
      </c>
      <c r="X105" s="264">
        <v>3127</v>
      </c>
      <c r="Y105" s="264">
        <v>706</v>
      </c>
      <c r="Z105" s="264">
        <v>52</v>
      </c>
      <c r="AA105" s="264">
        <v>6</v>
      </c>
      <c r="AB105" s="264">
        <v>22</v>
      </c>
      <c r="AC105" s="264">
        <v>4058</v>
      </c>
      <c r="AD105" s="264">
        <v>242</v>
      </c>
      <c r="AE105" s="264">
        <v>789</v>
      </c>
      <c r="AF105" s="264">
        <v>1542</v>
      </c>
      <c r="AG105" s="264">
        <v>391</v>
      </c>
      <c r="AH105" s="264">
        <v>966</v>
      </c>
      <c r="AI105" s="264">
        <v>459</v>
      </c>
      <c r="AJ105" s="264">
        <v>3420</v>
      </c>
      <c r="AK105" s="264">
        <v>532</v>
      </c>
      <c r="AL105" s="264">
        <v>0</v>
      </c>
      <c r="AM105" s="264">
        <v>0</v>
      </c>
      <c r="AN105" s="264">
        <v>1134</v>
      </c>
      <c r="AO105" s="264">
        <v>1229</v>
      </c>
      <c r="AP105" s="264">
        <v>160</v>
      </c>
      <c r="AQ105" s="264">
        <v>0</v>
      </c>
      <c r="AR105" s="264">
        <v>805</v>
      </c>
      <c r="AS105" s="264">
        <v>1746</v>
      </c>
      <c r="AT105" s="264">
        <v>2817</v>
      </c>
      <c r="AU105" s="264">
        <v>9113</v>
      </c>
      <c r="AV105" s="264">
        <v>13211</v>
      </c>
      <c r="AW105" s="264">
        <v>10018</v>
      </c>
      <c r="AX105" s="264">
        <v>7062</v>
      </c>
      <c r="AY105" s="264">
        <v>15669</v>
      </c>
      <c r="AZ105" s="264">
        <v>4643</v>
      </c>
      <c r="BA105" s="264">
        <v>376</v>
      </c>
      <c r="BB105" s="264">
        <v>696</v>
      </c>
      <c r="BC105" s="264">
        <v>598</v>
      </c>
      <c r="BD105" s="264">
        <v>5176</v>
      </c>
      <c r="BE105" s="264">
        <v>661</v>
      </c>
      <c r="BF105" s="264">
        <v>36664</v>
      </c>
      <c r="BG105" s="264">
        <v>783</v>
      </c>
      <c r="BH105" s="264">
        <v>245</v>
      </c>
      <c r="BI105" s="264">
        <v>3625</v>
      </c>
      <c r="BJ105" s="264">
        <v>874</v>
      </c>
      <c r="BK105" s="264">
        <v>58581</v>
      </c>
      <c r="BL105" s="264">
        <v>12145</v>
      </c>
      <c r="BM105" s="264">
        <v>237575</v>
      </c>
      <c r="BN105" s="264">
        <v>3907</v>
      </c>
      <c r="BO105" s="264">
        <v>2285</v>
      </c>
      <c r="BP105" s="264">
        <v>10118</v>
      </c>
      <c r="BQ105" s="264">
        <v>0</v>
      </c>
      <c r="BR105" s="264">
        <v>239884</v>
      </c>
      <c r="BS105" s="264">
        <v>259022</v>
      </c>
      <c r="BT105" s="264">
        <v>48016</v>
      </c>
      <c r="BU105" s="264">
        <v>90180</v>
      </c>
      <c r="BV105" s="264">
        <v>98096</v>
      </c>
      <c r="BW105" s="264">
        <v>192042</v>
      </c>
      <c r="BX105" s="264">
        <v>3086</v>
      </c>
      <c r="BY105" s="264">
        <v>46180</v>
      </c>
      <c r="BZ105" s="264">
        <v>0</v>
      </c>
      <c r="CA105" s="264">
        <v>1730</v>
      </c>
      <c r="CB105" s="264">
        <v>665</v>
      </c>
      <c r="CC105" s="264">
        <v>1280</v>
      </c>
      <c r="CD105" s="264">
        <v>2165</v>
      </c>
      <c r="CE105" s="264">
        <v>23583</v>
      </c>
      <c r="CF105" s="264">
        <v>4634</v>
      </c>
      <c r="CG105" s="264">
        <v>38578</v>
      </c>
      <c r="CH105" s="264">
        <v>99426</v>
      </c>
      <c r="CI105" s="264">
        <v>214136</v>
      </c>
      <c r="CJ105" s="264">
        <v>188242</v>
      </c>
      <c r="CK105" s="264">
        <v>87808</v>
      </c>
      <c r="CL105" s="264">
        <v>178249</v>
      </c>
      <c r="CM105" s="264">
        <v>149868</v>
      </c>
      <c r="CN105" s="264">
        <v>15081</v>
      </c>
      <c r="CO105" s="264">
        <v>25200</v>
      </c>
      <c r="CP105" s="264">
        <v>144804</v>
      </c>
      <c r="CQ105" s="264">
        <v>87853</v>
      </c>
      <c r="CR105" s="264">
        <v>8725</v>
      </c>
      <c r="CS105" s="264">
        <v>46465</v>
      </c>
      <c r="CT105" s="264">
        <v>261402</v>
      </c>
      <c r="CU105" s="264">
        <v>135863</v>
      </c>
      <c r="CV105" s="264">
        <v>61147</v>
      </c>
      <c r="CW105" s="264">
        <v>78406</v>
      </c>
      <c r="CX105" s="264">
        <v>193225</v>
      </c>
      <c r="CY105" s="264">
        <v>481845</v>
      </c>
      <c r="CZ105" s="264">
        <v>0</v>
      </c>
      <c r="DA105" s="264">
        <v>25671</v>
      </c>
      <c r="DB105" s="265">
        <v>4090322</v>
      </c>
      <c r="DC105" s="263">
        <v>603287</v>
      </c>
      <c r="DD105" s="264">
        <v>48755058</v>
      </c>
      <c r="DE105" s="264">
        <v>0</v>
      </c>
      <c r="DF105" s="264">
        <v>0</v>
      </c>
      <c r="DG105" s="264">
        <v>0</v>
      </c>
      <c r="DH105" s="264">
        <v>0</v>
      </c>
      <c r="DI105" s="264">
        <v>0</v>
      </c>
      <c r="DJ105" s="265">
        <v>49358345</v>
      </c>
      <c r="DK105" s="265">
        <v>53448667</v>
      </c>
      <c r="DL105" s="265">
        <v>1119354</v>
      </c>
      <c r="DM105" s="265">
        <v>50477699</v>
      </c>
      <c r="DN105" s="265">
        <v>54568021</v>
      </c>
      <c r="DO105" s="265">
        <v>-236261</v>
      </c>
      <c r="DP105" s="264">
        <v>50241438</v>
      </c>
      <c r="DQ105" s="265">
        <v>54331760</v>
      </c>
      <c r="DS105" s="389">
        <v>4.4203300000000001E-3</v>
      </c>
      <c r="DT105" s="389">
        <v>0.99557967000000003</v>
      </c>
      <c r="DU105" s="389">
        <v>1.9171288286119643E-2</v>
      </c>
      <c r="DV105" s="389">
        <v>0</v>
      </c>
    </row>
    <row r="106" spans="1:131" ht="15" customHeight="1">
      <c r="A106" s="266" t="s">
        <v>431</v>
      </c>
      <c r="B106" s="267" t="s">
        <v>581</v>
      </c>
      <c r="C106" s="263">
        <v>20801</v>
      </c>
      <c r="D106" s="264">
        <v>56827</v>
      </c>
      <c r="E106" s="264">
        <v>19606</v>
      </c>
      <c r="F106" s="264">
        <v>270735</v>
      </c>
      <c r="G106" s="264">
        <v>36407</v>
      </c>
      <c r="H106" s="264">
        <v>0</v>
      </c>
      <c r="I106" s="264">
        <v>0</v>
      </c>
      <c r="J106" s="264">
        <v>13939</v>
      </c>
      <c r="K106" s="264">
        <v>54577</v>
      </c>
      <c r="L106" s="264">
        <v>31790</v>
      </c>
      <c r="M106" s="264">
        <v>2591</v>
      </c>
      <c r="N106" s="264">
        <v>21360</v>
      </c>
      <c r="O106" s="264">
        <v>64490</v>
      </c>
      <c r="P106" s="264">
        <v>5666</v>
      </c>
      <c r="Q106" s="264">
        <v>250</v>
      </c>
      <c r="R106" s="264">
        <v>769</v>
      </c>
      <c r="S106" s="264">
        <v>6845</v>
      </c>
      <c r="T106" s="264">
        <v>46813</v>
      </c>
      <c r="U106" s="264">
        <v>6556</v>
      </c>
      <c r="V106" s="264">
        <v>22317</v>
      </c>
      <c r="W106" s="264">
        <v>38088</v>
      </c>
      <c r="X106" s="264">
        <v>30731</v>
      </c>
      <c r="Y106" s="264">
        <v>8245</v>
      </c>
      <c r="Z106" s="264">
        <v>768</v>
      </c>
      <c r="AA106" s="264">
        <v>119</v>
      </c>
      <c r="AB106" s="264">
        <v>498</v>
      </c>
      <c r="AC106" s="264">
        <v>19497</v>
      </c>
      <c r="AD106" s="264">
        <v>3138</v>
      </c>
      <c r="AE106" s="264">
        <v>3526</v>
      </c>
      <c r="AF106" s="264">
        <v>3975</v>
      </c>
      <c r="AG106" s="264">
        <v>2798</v>
      </c>
      <c r="AH106" s="264">
        <v>9566</v>
      </c>
      <c r="AI106" s="264">
        <v>8796</v>
      </c>
      <c r="AJ106" s="264">
        <v>50068</v>
      </c>
      <c r="AK106" s="264">
        <v>5336</v>
      </c>
      <c r="AL106" s="264">
        <v>0</v>
      </c>
      <c r="AM106" s="264">
        <v>0</v>
      </c>
      <c r="AN106" s="264">
        <v>2926</v>
      </c>
      <c r="AO106" s="264">
        <v>5074</v>
      </c>
      <c r="AP106" s="264">
        <v>388</v>
      </c>
      <c r="AQ106" s="264">
        <v>0</v>
      </c>
      <c r="AR106" s="264">
        <v>3143</v>
      </c>
      <c r="AS106" s="264">
        <v>11599</v>
      </c>
      <c r="AT106" s="264">
        <v>32649</v>
      </c>
      <c r="AU106" s="264">
        <v>63750</v>
      </c>
      <c r="AV106" s="264">
        <v>199913</v>
      </c>
      <c r="AW106" s="264">
        <v>78040</v>
      </c>
      <c r="AX106" s="264">
        <v>49675</v>
      </c>
      <c r="AY106" s="264">
        <v>97260</v>
      </c>
      <c r="AZ106" s="264">
        <v>45041</v>
      </c>
      <c r="BA106" s="264">
        <v>2682</v>
      </c>
      <c r="BB106" s="264">
        <v>5251</v>
      </c>
      <c r="BC106" s="264">
        <v>8827</v>
      </c>
      <c r="BD106" s="264">
        <v>41217</v>
      </c>
      <c r="BE106" s="264">
        <v>7043</v>
      </c>
      <c r="BF106" s="264">
        <v>121349</v>
      </c>
      <c r="BG106" s="264">
        <v>10104</v>
      </c>
      <c r="BH106" s="264">
        <v>4517</v>
      </c>
      <c r="BI106" s="264">
        <v>132777</v>
      </c>
      <c r="BJ106" s="264">
        <v>2687</v>
      </c>
      <c r="BK106" s="264">
        <v>230537</v>
      </c>
      <c r="BL106" s="264">
        <v>3277</v>
      </c>
      <c r="BM106" s="264">
        <v>1344666</v>
      </c>
      <c r="BN106" s="264">
        <v>4590</v>
      </c>
      <c r="BO106" s="264">
        <v>3813</v>
      </c>
      <c r="BP106" s="264">
        <v>30326</v>
      </c>
      <c r="BQ106" s="264">
        <v>311073</v>
      </c>
      <c r="BR106" s="264">
        <v>439869</v>
      </c>
      <c r="BS106" s="264">
        <v>986483</v>
      </c>
      <c r="BT106" s="264">
        <v>913799</v>
      </c>
      <c r="BU106" s="264">
        <v>101481</v>
      </c>
      <c r="BV106" s="264">
        <v>65403</v>
      </c>
      <c r="BW106" s="264">
        <v>0</v>
      </c>
      <c r="BX106" s="264">
        <v>28057</v>
      </c>
      <c r="BY106" s="264">
        <v>226090</v>
      </c>
      <c r="BZ106" s="264">
        <v>47883</v>
      </c>
      <c r="CA106" s="264">
        <v>31886</v>
      </c>
      <c r="CB106" s="264">
        <v>6487</v>
      </c>
      <c r="CC106" s="264">
        <v>35421</v>
      </c>
      <c r="CD106" s="264">
        <v>14554</v>
      </c>
      <c r="CE106" s="264">
        <v>93378</v>
      </c>
      <c r="CF106" s="264">
        <v>70193</v>
      </c>
      <c r="CG106" s="264">
        <v>258370</v>
      </c>
      <c r="CH106" s="264">
        <v>59157</v>
      </c>
      <c r="CI106" s="264">
        <v>123672</v>
      </c>
      <c r="CJ106" s="264">
        <v>1912644</v>
      </c>
      <c r="CK106" s="264">
        <v>517313</v>
      </c>
      <c r="CL106" s="264">
        <v>726902</v>
      </c>
      <c r="CM106" s="264">
        <v>572658</v>
      </c>
      <c r="CN106" s="264">
        <v>283722</v>
      </c>
      <c r="CO106" s="264">
        <v>470508</v>
      </c>
      <c r="CP106" s="264">
        <v>253035</v>
      </c>
      <c r="CQ106" s="264">
        <v>78862</v>
      </c>
      <c r="CR106" s="264">
        <v>4640</v>
      </c>
      <c r="CS106" s="264">
        <v>128490</v>
      </c>
      <c r="CT106" s="264">
        <v>422779</v>
      </c>
      <c r="CU106" s="264">
        <v>144374</v>
      </c>
      <c r="CV106" s="264">
        <v>128028</v>
      </c>
      <c r="CW106" s="264">
        <v>176446</v>
      </c>
      <c r="CX106" s="264">
        <v>85128</v>
      </c>
      <c r="CY106" s="264">
        <v>138068</v>
      </c>
      <c r="CZ106" s="264">
        <v>0</v>
      </c>
      <c r="DA106" s="264">
        <v>9690</v>
      </c>
      <c r="DB106" s="265">
        <v>13277152</v>
      </c>
      <c r="DC106" s="263">
        <v>0</v>
      </c>
      <c r="DD106" s="264">
        <v>0</v>
      </c>
      <c r="DE106" s="264">
        <v>0</v>
      </c>
      <c r="DF106" s="264">
        <v>0</v>
      </c>
      <c r="DG106" s="264">
        <v>0</v>
      </c>
      <c r="DH106" s="264">
        <v>0</v>
      </c>
      <c r="DI106" s="264">
        <v>0</v>
      </c>
      <c r="DJ106" s="265">
        <v>0</v>
      </c>
      <c r="DK106" s="265">
        <v>13277152</v>
      </c>
      <c r="DL106" s="265">
        <v>0</v>
      </c>
      <c r="DM106" s="265">
        <v>0</v>
      </c>
      <c r="DN106" s="265">
        <v>13277152</v>
      </c>
      <c r="DO106" s="265">
        <v>0</v>
      </c>
      <c r="DP106" s="264">
        <v>0</v>
      </c>
      <c r="DQ106" s="265">
        <v>13277152</v>
      </c>
      <c r="DS106" s="389">
        <v>0</v>
      </c>
      <c r="DT106" s="389">
        <v>1</v>
      </c>
      <c r="DU106" s="389">
        <v>0</v>
      </c>
      <c r="DV106" s="389">
        <v>0</v>
      </c>
    </row>
    <row r="107" spans="1:131" ht="15" customHeight="1">
      <c r="A107" s="266" t="s">
        <v>432</v>
      </c>
      <c r="B107" s="267" t="s">
        <v>582</v>
      </c>
      <c r="C107" s="263">
        <v>1491514</v>
      </c>
      <c r="D107" s="264">
        <v>1524277</v>
      </c>
      <c r="E107" s="264">
        <v>310601</v>
      </c>
      <c r="F107" s="264">
        <v>1808719</v>
      </c>
      <c r="G107" s="264">
        <v>439760</v>
      </c>
      <c r="H107" s="264">
        <v>0</v>
      </c>
      <c r="I107" s="264">
        <v>0</v>
      </c>
      <c r="J107" s="264">
        <v>62891</v>
      </c>
      <c r="K107" s="264">
        <v>423832</v>
      </c>
      <c r="L107" s="264">
        <v>50623</v>
      </c>
      <c r="M107" s="264">
        <v>42660</v>
      </c>
      <c r="N107" s="264">
        <v>27067</v>
      </c>
      <c r="O107" s="264">
        <v>99612</v>
      </c>
      <c r="P107" s="264">
        <v>73421</v>
      </c>
      <c r="Q107" s="264">
        <v>2807</v>
      </c>
      <c r="R107" s="264">
        <v>1931</v>
      </c>
      <c r="S107" s="264">
        <v>13972</v>
      </c>
      <c r="T107" s="264">
        <v>342045</v>
      </c>
      <c r="U107" s="264">
        <v>8704</v>
      </c>
      <c r="V107" s="264">
        <v>57134</v>
      </c>
      <c r="W107" s="264">
        <v>112445</v>
      </c>
      <c r="X107" s="264">
        <v>54793</v>
      </c>
      <c r="Y107" s="264">
        <v>2072</v>
      </c>
      <c r="Z107" s="264">
        <v>4361</v>
      </c>
      <c r="AA107" s="264">
        <v>243</v>
      </c>
      <c r="AB107" s="264">
        <v>611</v>
      </c>
      <c r="AC107" s="264">
        <v>81318</v>
      </c>
      <c r="AD107" s="264">
        <v>4531</v>
      </c>
      <c r="AE107" s="264">
        <v>146100</v>
      </c>
      <c r="AF107" s="264">
        <v>43168</v>
      </c>
      <c r="AG107" s="264">
        <v>49642</v>
      </c>
      <c r="AH107" s="264">
        <v>193323</v>
      </c>
      <c r="AI107" s="264">
        <v>110962</v>
      </c>
      <c r="AJ107" s="264">
        <v>506223</v>
      </c>
      <c r="AK107" s="264">
        <v>26146</v>
      </c>
      <c r="AL107" s="264">
        <v>0</v>
      </c>
      <c r="AM107" s="264">
        <v>0</v>
      </c>
      <c r="AN107" s="264">
        <v>41292</v>
      </c>
      <c r="AO107" s="264">
        <v>154538</v>
      </c>
      <c r="AP107" s="264">
        <v>4754</v>
      </c>
      <c r="AQ107" s="264">
        <v>0</v>
      </c>
      <c r="AR107" s="264">
        <v>14614</v>
      </c>
      <c r="AS107" s="264">
        <v>23091</v>
      </c>
      <c r="AT107" s="264">
        <v>180642</v>
      </c>
      <c r="AU107" s="264">
        <v>891543</v>
      </c>
      <c r="AV107" s="264">
        <v>1014767</v>
      </c>
      <c r="AW107" s="264">
        <v>323495</v>
      </c>
      <c r="AX107" s="264">
        <v>77214</v>
      </c>
      <c r="AY107" s="264">
        <v>129694</v>
      </c>
      <c r="AZ107" s="264">
        <v>240787</v>
      </c>
      <c r="BA107" s="264">
        <v>10261</v>
      </c>
      <c r="BB107" s="264">
        <v>20210</v>
      </c>
      <c r="BC107" s="264">
        <v>20368</v>
      </c>
      <c r="BD107" s="264">
        <v>146588</v>
      </c>
      <c r="BE107" s="264">
        <v>12564</v>
      </c>
      <c r="BF107" s="264">
        <v>319386</v>
      </c>
      <c r="BG107" s="264">
        <v>112696</v>
      </c>
      <c r="BH107" s="264">
        <v>18783</v>
      </c>
      <c r="BI107" s="264">
        <v>56960</v>
      </c>
      <c r="BJ107" s="264">
        <v>20597</v>
      </c>
      <c r="BK107" s="264">
        <v>4196120</v>
      </c>
      <c r="BL107" s="264">
        <v>1468052</v>
      </c>
      <c r="BM107" s="264">
        <v>8878130</v>
      </c>
      <c r="BN107" s="264">
        <v>104590</v>
      </c>
      <c r="BO107" s="264">
        <v>54457</v>
      </c>
      <c r="BP107" s="264">
        <v>323670</v>
      </c>
      <c r="BQ107" s="264">
        <v>163393</v>
      </c>
      <c r="BR107" s="264">
        <v>1441733</v>
      </c>
      <c r="BS107" s="264">
        <v>3217793</v>
      </c>
      <c r="BT107" s="264">
        <v>1212325</v>
      </c>
      <c r="BU107" s="264">
        <v>420830</v>
      </c>
      <c r="BV107" s="264">
        <v>2509755</v>
      </c>
      <c r="BW107" s="264">
        <v>32283</v>
      </c>
      <c r="BX107" s="264">
        <v>315451</v>
      </c>
      <c r="BY107" s="264">
        <v>1005965</v>
      </c>
      <c r="BZ107" s="264">
        <v>0</v>
      </c>
      <c r="CA107" s="264">
        <v>40979</v>
      </c>
      <c r="CB107" s="264">
        <v>71579</v>
      </c>
      <c r="CC107" s="264">
        <v>41950</v>
      </c>
      <c r="CD107" s="264">
        <v>106506</v>
      </c>
      <c r="CE107" s="264">
        <v>803224</v>
      </c>
      <c r="CF107" s="264">
        <v>7385</v>
      </c>
      <c r="CG107" s="264">
        <v>1095782</v>
      </c>
      <c r="CH107" s="264">
        <v>25417</v>
      </c>
      <c r="CI107" s="264">
        <v>523069</v>
      </c>
      <c r="CJ107" s="264">
        <v>132809</v>
      </c>
      <c r="CK107" s="264">
        <v>3220484</v>
      </c>
      <c r="CL107" s="264">
        <v>330056</v>
      </c>
      <c r="CM107" s="264">
        <v>1034003</v>
      </c>
      <c r="CN107" s="264">
        <v>723753</v>
      </c>
      <c r="CO107" s="264">
        <v>458359</v>
      </c>
      <c r="CP107" s="264">
        <v>224325</v>
      </c>
      <c r="CQ107" s="264">
        <v>543334</v>
      </c>
      <c r="CR107" s="264">
        <v>5064</v>
      </c>
      <c r="CS107" s="264">
        <v>784718</v>
      </c>
      <c r="CT107" s="264">
        <v>2601662</v>
      </c>
      <c r="CU107" s="264">
        <v>86240</v>
      </c>
      <c r="CV107" s="264">
        <v>280723</v>
      </c>
      <c r="CW107" s="264">
        <v>238385</v>
      </c>
      <c r="CX107" s="264">
        <v>84402</v>
      </c>
      <c r="CY107" s="264">
        <v>108952</v>
      </c>
      <c r="CZ107" s="264">
        <v>7243</v>
      </c>
      <c r="DA107" s="264">
        <v>0</v>
      </c>
      <c r="DB107" s="265">
        <v>50877302</v>
      </c>
      <c r="DC107" s="263">
        <v>0</v>
      </c>
      <c r="DD107" s="264">
        <v>204911</v>
      </c>
      <c r="DE107" s="264">
        <v>0</v>
      </c>
      <c r="DF107" s="264">
        <v>0</v>
      </c>
      <c r="DG107" s="264">
        <v>0</v>
      </c>
      <c r="DH107" s="264">
        <v>0</v>
      </c>
      <c r="DI107" s="264">
        <v>0</v>
      </c>
      <c r="DJ107" s="265">
        <v>204911</v>
      </c>
      <c r="DK107" s="265">
        <v>51082213</v>
      </c>
      <c r="DL107" s="265">
        <v>15364</v>
      </c>
      <c r="DM107" s="265">
        <v>220275</v>
      </c>
      <c r="DN107" s="265">
        <v>51097577</v>
      </c>
      <c r="DO107" s="265">
        <v>-852669</v>
      </c>
      <c r="DP107" s="264">
        <v>-632394</v>
      </c>
      <c r="DQ107" s="265">
        <v>50244908</v>
      </c>
      <c r="DS107" s="390">
        <v>1.669209E-2</v>
      </c>
      <c r="DT107" s="390">
        <v>0.98330790999999995</v>
      </c>
      <c r="DU107" s="390">
        <v>8.0574365309893844E-5</v>
      </c>
      <c r="DV107" s="390">
        <v>0</v>
      </c>
    </row>
    <row r="108" spans="1:131" ht="15" customHeight="1">
      <c r="A108" s="269" t="s">
        <v>433</v>
      </c>
      <c r="B108" s="270" t="s">
        <v>679</v>
      </c>
      <c r="C108" s="271">
        <v>45524914</v>
      </c>
      <c r="D108" s="272">
        <v>106261711</v>
      </c>
      <c r="E108" s="272">
        <v>6675819</v>
      </c>
      <c r="F108" s="272">
        <v>23072828</v>
      </c>
      <c r="G108" s="272">
        <v>12370603</v>
      </c>
      <c r="H108" s="272">
        <v>0</v>
      </c>
      <c r="I108" s="272">
        <v>0</v>
      </c>
      <c r="J108" s="272">
        <v>9541313</v>
      </c>
      <c r="K108" s="272">
        <v>113557016</v>
      </c>
      <c r="L108" s="272">
        <v>32496006</v>
      </c>
      <c r="M108" s="272">
        <v>47009451</v>
      </c>
      <c r="N108" s="272">
        <v>21873504</v>
      </c>
      <c r="O108" s="272">
        <v>47244283</v>
      </c>
      <c r="P108" s="272">
        <v>3617303</v>
      </c>
      <c r="Q108" s="272">
        <v>3269896</v>
      </c>
      <c r="R108" s="272">
        <v>565371</v>
      </c>
      <c r="S108" s="272">
        <v>6820438</v>
      </c>
      <c r="T108" s="272">
        <v>41594408</v>
      </c>
      <c r="U108" s="272">
        <v>3572754</v>
      </c>
      <c r="V108" s="272">
        <v>27779774</v>
      </c>
      <c r="W108" s="272">
        <v>27140339</v>
      </c>
      <c r="X108" s="272">
        <v>16391941</v>
      </c>
      <c r="Y108" s="272">
        <v>6236594</v>
      </c>
      <c r="Z108" s="272">
        <v>729068</v>
      </c>
      <c r="AA108" s="272">
        <v>67237</v>
      </c>
      <c r="AB108" s="272">
        <v>302816</v>
      </c>
      <c r="AC108" s="272">
        <v>23905474</v>
      </c>
      <c r="AD108" s="272">
        <v>2977528</v>
      </c>
      <c r="AE108" s="272">
        <v>6580550</v>
      </c>
      <c r="AF108" s="272">
        <v>24427636</v>
      </c>
      <c r="AG108" s="272">
        <v>4038729</v>
      </c>
      <c r="AH108" s="272">
        <v>6070177</v>
      </c>
      <c r="AI108" s="272">
        <v>4460641</v>
      </c>
      <c r="AJ108" s="272">
        <v>39224231</v>
      </c>
      <c r="AK108" s="272">
        <v>4660898</v>
      </c>
      <c r="AL108" s="272">
        <v>0</v>
      </c>
      <c r="AM108" s="272">
        <v>0</v>
      </c>
      <c r="AN108" s="272">
        <v>35756357</v>
      </c>
      <c r="AO108" s="272">
        <v>14495896</v>
      </c>
      <c r="AP108" s="272">
        <v>1542388</v>
      </c>
      <c r="AQ108" s="272">
        <v>0</v>
      </c>
      <c r="AR108" s="272">
        <v>8028111</v>
      </c>
      <c r="AS108" s="272">
        <v>18583213</v>
      </c>
      <c r="AT108" s="272">
        <v>33250536</v>
      </c>
      <c r="AU108" s="272">
        <v>53921595</v>
      </c>
      <c r="AV108" s="272">
        <v>89662173</v>
      </c>
      <c r="AW108" s="272">
        <v>44752499</v>
      </c>
      <c r="AX108" s="272">
        <v>46281909</v>
      </c>
      <c r="AY108" s="272">
        <v>115957910</v>
      </c>
      <c r="AZ108" s="272">
        <v>26039804</v>
      </c>
      <c r="BA108" s="272">
        <v>2456231</v>
      </c>
      <c r="BB108" s="272">
        <v>7470343</v>
      </c>
      <c r="BC108" s="272">
        <v>5328509</v>
      </c>
      <c r="BD108" s="272">
        <v>31221213</v>
      </c>
      <c r="BE108" s="272">
        <v>5262710</v>
      </c>
      <c r="BF108" s="272">
        <v>560072053</v>
      </c>
      <c r="BG108" s="272">
        <v>10469549</v>
      </c>
      <c r="BH108" s="272">
        <v>1699671</v>
      </c>
      <c r="BI108" s="272">
        <v>21507218</v>
      </c>
      <c r="BJ108" s="272">
        <v>6325813</v>
      </c>
      <c r="BK108" s="272">
        <v>139977111</v>
      </c>
      <c r="BL108" s="272">
        <v>47513525</v>
      </c>
      <c r="BM108" s="272">
        <v>351150409</v>
      </c>
      <c r="BN108" s="272">
        <v>27782335</v>
      </c>
      <c r="BO108" s="272">
        <v>8835661</v>
      </c>
      <c r="BP108" s="272">
        <v>17467794</v>
      </c>
      <c r="BQ108" s="272">
        <v>27658753</v>
      </c>
      <c r="BR108" s="272">
        <v>67701807</v>
      </c>
      <c r="BS108" s="272">
        <v>119783735</v>
      </c>
      <c r="BT108" s="272">
        <v>79260361</v>
      </c>
      <c r="BU108" s="272">
        <v>17357251</v>
      </c>
      <c r="BV108" s="272">
        <v>33422320</v>
      </c>
      <c r="BW108" s="272">
        <v>64213395</v>
      </c>
      <c r="BX108" s="272">
        <v>5600641</v>
      </c>
      <c r="BY108" s="272">
        <v>46513579</v>
      </c>
      <c r="BZ108" s="272">
        <v>85760626</v>
      </c>
      <c r="CA108" s="272">
        <v>3458502</v>
      </c>
      <c r="CB108" s="272">
        <v>4471974</v>
      </c>
      <c r="CC108" s="272">
        <v>1857613</v>
      </c>
      <c r="CD108" s="272">
        <v>2590014</v>
      </c>
      <c r="CE108" s="272">
        <v>20882893</v>
      </c>
      <c r="CF108" s="272">
        <v>3208863</v>
      </c>
      <c r="CG108" s="272">
        <v>53591808</v>
      </c>
      <c r="CH108" s="272">
        <v>14256831</v>
      </c>
      <c r="CI108" s="272">
        <v>40363931</v>
      </c>
      <c r="CJ108" s="272">
        <v>171183563</v>
      </c>
      <c r="CK108" s="272">
        <v>46960173</v>
      </c>
      <c r="CL108" s="272">
        <v>32533142</v>
      </c>
      <c r="CM108" s="272">
        <v>206794203</v>
      </c>
      <c r="CN108" s="272">
        <v>24247777</v>
      </c>
      <c r="CO108" s="272">
        <v>23502889</v>
      </c>
      <c r="CP108" s="272">
        <v>22193770</v>
      </c>
      <c r="CQ108" s="272">
        <v>28930223</v>
      </c>
      <c r="CR108" s="272">
        <v>14040300</v>
      </c>
      <c r="CS108" s="272">
        <v>64587762</v>
      </c>
      <c r="CT108" s="272">
        <v>54781121</v>
      </c>
      <c r="CU108" s="272">
        <v>31495817</v>
      </c>
      <c r="CV108" s="272">
        <v>81792826</v>
      </c>
      <c r="CW108" s="272">
        <v>13321767</v>
      </c>
      <c r="CX108" s="272">
        <v>20054060</v>
      </c>
      <c r="CY108" s="272">
        <v>15655009</v>
      </c>
      <c r="CZ108" s="272">
        <v>13277152</v>
      </c>
      <c r="DA108" s="272">
        <v>30760051</v>
      </c>
      <c r="DB108" s="273">
        <v>4040940289</v>
      </c>
      <c r="DC108" s="271">
        <v>117891046</v>
      </c>
      <c r="DD108" s="272">
        <v>2543128937</v>
      </c>
      <c r="DE108" s="272">
        <v>1157290099</v>
      </c>
      <c r="DF108" s="272">
        <v>681093036</v>
      </c>
      <c r="DG108" s="272">
        <v>770021609</v>
      </c>
      <c r="DH108" s="272">
        <v>12321713</v>
      </c>
      <c r="DI108" s="272">
        <v>8708741</v>
      </c>
      <c r="DJ108" s="273">
        <v>5290455181</v>
      </c>
      <c r="DK108" s="273">
        <v>9331395470</v>
      </c>
      <c r="DL108" s="273">
        <v>2463799002</v>
      </c>
      <c r="DM108" s="273">
        <v>7754254183</v>
      </c>
      <c r="DN108" s="273">
        <v>11795194472</v>
      </c>
      <c r="DO108" s="273">
        <v>-3236910848</v>
      </c>
      <c r="DP108" s="272">
        <v>4517343335</v>
      </c>
      <c r="DQ108" s="273">
        <v>8558283624</v>
      </c>
      <c r="DR108" s="274"/>
      <c r="DS108" s="390">
        <v>0.34688390000000002</v>
      </c>
      <c r="DT108" s="391">
        <v>0.65311609999999998</v>
      </c>
      <c r="DU108" s="390">
        <v>1</v>
      </c>
      <c r="DV108" s="391">
        <v>1</v>
      </c>
      <c r="DX108" s="274"/>
    </row>
    <row r="109" spans="1:131" ht="15" customHeight="1">
      <c r="A109" s="261" t="s">
        <v>434</v>
      </c>
      <c r="B109" s="275" t="s">
        <v>695</v>
      </c>
      <c r="C109" s="276">
        <v>179262</v>
      </c>
      <c r="D109" s="277">
        <v>159171</v>
      </c>
      <c r="E109" s="277">
        <v>120907</v>
      </c>
      <c r="F109" s="277">
        <v>300828</v>
      </c>
      <c r="G109" s="277">
        <v>1116020</v>
      </c>
      <c r="H109" s="277">
        <v>0</v>
      </c>
      <c r="I109" s="277">
        <v>0</v>
      </c>
      <c r="J109" s="277">
        <v>772494</v>
      </c>
      <c r="K109" s="277">
        <v>1163743</v>
      </c>
      <c r="L109" s="277">
        <v>1196737</v>
      </c>
      <c r="M109" s="277">
        <v>200992</v>
      </c>
      <c r="N109" s="277">
        <v>406184</v>
      </c>
      <c r="O109" s="277">
        <v>697334</v>
      </c>
      <c r="P109" s="277">
        <v>155293</v>
      </c>
      <c r="Q109" s="277">
        <v>28072</v>
      </c>
      <c r="R109" s="277">
        <v>31028</v>
      </c>
      <c r="S109" s="277">
        <v>364695</v>
      </c>
      <c r="T109" s="277">
        <v>425221</v>
      </c>
      <c r="U109" s="277">
        <v>92990</v>
      </c>
      <c r="V109" s="277">
        <v>577473</v>
      </c>
      <c r="W109" s="277">
        <v>712146</v>
      </c>
      <c r="X109" s="277">
        <v>761159</v>
      </c>
      <c r="Y109" s="277">
        <v>299117</v>
      </c>
      <c r="Z109" s="277">
        <v>5024</v>
      </c>
      <c r="AA109" s="277">
        <v>755</v>
      </c>
      <c r="AB109" s="277">
        <v>6108</v>
      </c>
      <c r="AC109" s="277">
        <v>610848</v>
      </c>
      <c r="AD109" s="277">
        <v>35267</v>
      </c>
      <c r="AE109" s="277">
        <v>129450</v>
      </c>
      <c r="AF109" s="277">
        <v>750967</v>
      </c>
      <c r="AG109" s="277">
        <v>128991</v>
      </c>
      <c r="AH109" s="277">
        <v>202079</v>
      </c>
      <c r="AI109" s="277">
        <v>100513</v>
      </c>
      <c r="AJ109" s="277">
        <v>861701</v>
      </c>
      <c r="AK109" s="277">
        <v>188484</v>
      </c>
      <c r="AL109" s="277">
        <v>0</v>
      </c>
      <c r="AM109" s="277">
        <v>0</v>
      </c>
      <c r="AN109" s="277">
        <v>157343</v>
      </c>
      <c r="AO109" s="277">
        <v>183626</v>
      </c>
      <c r="AP109" s="277">
        <v>16688</v>
      </c>
      <c r="AQ109" s="277">
        <v>0</v>
      </c>
      <c r="AR109" s="277">
        <v>83957</v>
      </c>
      <c r="AS109" s="277">
        <v>796718</v>
      </c>
      <c r="AT109" s="277">
        <v>872190</v>
      </c>
      <c r="AU109" s="277">
        <v>1276235</v>
      </c>
      <c r="AV109" s="277">
        <v>2465003</v>
      </c>
      <c r="AW109" s="277">
        <v>871738</v>
      </c>
      <c r="AX109" s="277">
        <v>1460868</v>
      </c>
      <c r="AY109" s="277">
        <v>2196706</v>
      </c>
      <c r="AZ109" s="277">
        <v>538010</v>
      </c>
      <c r="BA109" s="277">
        <v>24464</v>
      </c>
      <c r="BB109" s="277">
        <v>222918</v>
      </c>
      <c r="BC109" s="277">
        <v>100526</v>
      </c>
      <c r="BD109" s="277">
        <v>326055</v>
      </c>
      <c r="BE109" s="277">
        <v>199147</v>
      </c>
      <c r="BF109" s="277">
        <v>4855305</v>
      </c>
      <c r="BG109" s="277">
        <v>208209</v>
      </c>
      <c r="BH109" s="277">
        <v>18652</v>
      </c>
      <c r="BI109" s="277">
        <v>534001</v>
      </c>
      <c r="BJ109" s="277">
        <v>72157</v>
      </c>
      <c r="BK109" s="277">
        <v>7168186</v>
      </c>
      <c r="BL109" s="277">
        <v>1501070</v>
      </c>
      <c r="BM109" s="277">
        <v>11150579</v>
      </c>
      <c r="BN109" s="277">
        <v>2135134</v>
      </c>
      <c r="BO109" s="277">
        <v>182389</v>
      </c>
      <c r="BP109" s="277">
        <v>430226</v>
      </c>
      <c r="BQ109" s="277">
        <v>2310516</v>
      </c>
      <c r="BR109" s="277">
        <v>4452059</v>
      </c>
      <c r="BS109" s="277">
        <v>6528504</v>
      </c>
      <c r="BT109" s="277">
        <v>7882919</v>
      </c>
      <c r="BU109" s="277">
        <v>564466</v>
      </c>
      <c r="BV109" s="277">
        <v>1271027</v>
      </c>
      <c r="BW109" s="277">
        <v>0</v>
      </c>
      <c r="BX109" s="277">
        <v>271323</v>
      </c>
      <c r="BY109" s="277">
        <v>2519727</v>
      </c>
      <c r="BZ109" s="277">
        <v>0</v>
      </c>
      <c r="CA109" s="277">
        <v>121994</v>
      </c>
      <c r="CB109" s="277">
        <v>48518</v>
      </c>
      <c r="CC109" s="277">
        <v>166706</v>
      </c>
      <c r="CD109" s="277">
        <v>101938</v>
      </c>
      <c r="CE109" s="277">
        <v>1525655</v>
      </c>
      <c r="CF109" s="277">
        <v>521808</v>
      </c>
      <c r="CG109" s="277">
        <v>841827</v>
      </c>
      <c r="CH109" s="277">
        <v>435618</v>
      </c>
      <c r="CI109" s="277">
        <v>2356464</v>
      </c>
      <c r="CJ109" s="277">
        <v>4799536</v>
      </c>
      <c r="CK109" s="277">
        <v>1537803</v>
      </c>
      <c r="CL109" s="277">
        <v>1683771</v>
      </c>
      <c r="CM109" s="277">
        <v>3228409</v>
      </c>
      <c r="CN109" s="277">
        <v>2334882</v>
      </c>
      <c r="CO109" s="277">
        <v>1274108</v>
      </c>
      <c r="CP109" s="277">
        <v>1668071</v>
      </c>
      <c r="CQ109" s="277">
        <v>1119945</v>
      </c>
      <c r="CR109" s="277">
        <v>422709</v>
      </c>
      <c r="CS109" s="277">
        <v>1928122</v>
      </c>
      <c r="CT109" s="277">
        <v>4496277</v>
      </c>
      <c r="CU109" s="277">
        <v>1472483</v>
      </c>
      <c r="CV109" s="277">
        <v>2547111</v>
      </c>
      <c r="CW109" s="277">
        <v>1871771</v>
      </c>
      <c r="CX109" s="277">
        <v>1524825</v>
      </c>
      <c r="CY109" s="277">
        <v>1073044</v>
      </c>
      <c r="CZ109" s="277">
        <v>0</v>
      </c>
      <c r="DA109" s="277">
        <v>157957</v>
      </c>
      <c r="DB109" s="278">
        <v>117891046</v>
      </c>
      <c r="DC109" s="279"/>
      <c r="DD109" s="274"/>
      <c r="DE109" s="274"/>
      <c r="DF109" s="274"/>
      <c r="DG109" s="274"/>
      <c r="DH109" s="274"/>
      <c r="DI109" s="274"/>
      <c r="DJ109" s="274"/>
      <c r="DK109" s="274"/>
      <c r="DL109" s="274"/>
      <c r="DM109" s="274"/>
      <c r="DN109" s="274"/>
      <c r="DO109" s="274"/>
      <c r="DP109" s="274"/>
      <c r="DQ109" s="274"/>
    </row>
    <row r="110" spans="1:131" ht="15" customHeight="1">
      <c r="A110" s="244" t="s">
        <v>435</v>
      </c>
      <c r="B110" s="280" t="s">
        <v>696</v>
      </c>
      <c r="C110" s="263">
        <v>6649640</v>
      </c>
      <c r="D110" s="264">
        <v>9981897</v>
      </c>
      <c r="E110" s="264">
        <v>6541031</v>
      </c>
      <c r="F110" s="264">
        <v>2516357</v>
      </c>
      <c r="G110" s="264">
        <v>7092530</v>
      </c>
      <c r="H110" s="264">
        <v>0</v>
      </c>
      <c r="I110" s="264">
        <v>0</v>
      </c>
      <c r="J110" s="264">
        <v>3375756</v>
      </c>
      <c r="K110" s="264">
        <v>28803855</v>
      </c>
      <c r="L110" s="264">
        <v>10136758</v>
      </c>
      <c r="M110" s="264">
        <v>1334330</v>
      </c>
      <c r="N110" s="264">
        <v>12420935</v>
      </c>
      <c r="O110" s="264">
        <v>22159202</v>
      </c>
      <c r="P110" s="264">
        <v>1796897</v>
      </c>
      <c r="Q110" s="264">
        <v>679613</v>
      </c>
      <c r="R110" s="264">
        <v>1326662</v>
      </c>
      <c r="S110" s="264">
        <v>16568609</v>
      </c>
      <c r="T110" s="264">
        <v>8349630</v>
      </c>
      <c r="U110" s="264">
        <v>2351954</v>
      </c>
      <c r="V110" s="264">
        <v>1323433</v>
      </c>
      <c r="W110" s="264">
        <v>3119401</v>
      </c>
      <c r="X110" s="264">
        <v>11886876</v>
      </c>
      <c r="Y110" s="264">
        <v>639399</v>
      </c>
      <c r="Z110" s="264">
        <v>87224</v>
      </c>
      <c r="AA110" s="264">
        <v>6894</v>
      </c>
      <c r="AB110" s="264">
        <v>33688</v>
      </c>
      <c r="AC110" s="264">
        <v>3278805</v>
      </c>
      <c r="AD110" s="264">
        <v>494684</v>
      </c>
      <c r="AE110" s="264">
        <v>874987</v>
      </c>
      <c r="AF110" s="264">
        <v>14071083</v>
      </c>
      <c r="AG110" s="264">
        <v>2052187</v>
      </c>
      <c r="AH110" s="264">
        <v>969413</v>
      </c>
      <c r="AI110" s="264">
        <v>1592002</v>
      </c>
      <c r="AJ110" s="264">
        <v>9604755</v>
      </c>
      <c r="AK110" s="264">
        <v>1927331</v>
      </c>
      <c r="AL110" s="264">
        <v>0</v>
      </c>
      <c r="AM110" s="264">
        <v>0</v>
      </c>
      <c r="AN110" s="264">
        <v>3652936</v>
      </c>
      <c r="AO110" s="264">
        <v>5308841</v>
      </c>
      <c r="AP110" s="264">
        <v>361977</v>
      </c>
      <c r="AQ110" s="264">
        <v>0</v>
      </c>
      <c r="AR110" s="264">
        <v>3176914</v>
      </c>
      <c r="AS110" s="264">
        <v>8608090</v>
      </c>
      <c r="AT110" s="264">
        <v>23129166</v>
      </c>
      <c r="AU110" s="264">
        <v>15201604</v>
      </c>
      <c r="AV110" s="264">
        <v>29468909</v>
      </c>
      <c r="AW110" s="264">
        <v>10756657</v>
      </c>
      <c r="AX110" s="264">
        <v>12677315</v>
      </c>
      <c r="AY110" s="264">
        <v>35864157</v>
      </c>
      <c r="AZ110" s="264">
        <v>3395803</v>
      </c>
      <c r="BA110" s="264">
        <v>236904</v>
      </c>
      <c r="BB110" s="264">
        <v>1081027</v>
      </c>
      <c r="BC110" s="264">
        <v>349918</v>
      </c>
      <c r="BD110" s="264">
        <v>7919476</v>
      </c>
      <c r="BE110" s="264">
        <v>1238243</v>
      </c>
      <c r="BF110" s="264">
        <v>50527231</v>
      </c>
      <c r="BG110" s="264">
        <v>2427245</v>
      </c>
      <c r="BH110" s="264">
        <v>348555</v>
      </c>
      <c r="BI110" s="264">
        <v>14069696</v>
      </c>
      <c r="BJ110" s="264">
        <v>2728973</v>
      </c>
      <c r="BK110" s="264">
        <v>60408023</v>
      </c>
      <c r="BL110" s="264">
        <v>20418302</v>
      </c>
      <c r="BM110" s="264">
        <v>163819092</v>
      </c>
      <c r="BN110" s="264">
        <v>11419996</v>
      </c>
      <c r="BO110" s="264">
        <v>764923</v>
      </c>
      <c r="BP110" s="264">
        <v>4378627</v>
      </c>
      <c r="BQ110" s="264">
        <v>12301521</v>
      </c>
      <c r="BR110" s="264">
        <v>68289121</v>
      </c>
      <c r="BS110" s="264">
        <v>192210653</v>
      </c>
      <c r="BT110" s="264">
        <v>99005607</v>
      </c>
      <c r="BU110" s="264">
        <v>5150620</v>
      </c>
      <c r="BV110" s="264">
        <v>13080286</v>
      </c>
      <c r="BW110" s="264">
        <v>0</v>
      </c>
      <c r="BX110" s="264">
        <v>3169493</v>
      </c>
      <c r="BY110" s="264">
        <v>60177611</v>
      </c>
      <c r="BZ110" s="264">
        <v>0</v>
      </c>
      <c r="CA110" s="264">
        <v>864489</v>
      </c>
      <c r="CB110" s="264">
        <v>371445</v>
      </c>
      <c r="CC110" s="264">
        <v>1175706</v>
      </c>
      <c r="CD110" s="264">
        <v>1102305</v>
      </c>
      <c r="CE110" s="264">
        <v>9073109</v>
      </c>
      <c r="CF110" s="264">
        <v>10312716</v>
      </c>
      <c r="CG110" s="264">
        <v>12292278</v>
      </c>
      <c r="CH110" s="264">
        <v>4950741</v>
      </c>
      <c r="CI110" s="264">
        <v>26755495</v>
      </c>
      <c r="CJ110" s="264">
        <v>176177320</v>
      </c>
      <c r="CK110" s="264">
        <v>162021110</v>
      </c>
      <c r="CL110" s="264">
        <v>52860471</v>
      </c>
      <c r="CM110" s="264">
        <v>209699603</v>
      </c>
      <c r="CN110" s="264">
        <v>48794170</v>
      </c>
      <c r="CO110" s="264">
        <v>56797811</v>
      </c>
      <c r="CP110" s="264">
        <v>27847958</v>
      </c>
      <c r="CQ110" s="264">
        <v>12565246</v>
      </c>
      <c r="CR110" s="264">
        <v>3440648</v>
      </c>
      <c r="CS110" s="264">
        <v>27096067</v>
      </c>
      <c r="CT110" s="264">
        <v>106430470</v>
      </c>
      <c r="CU110" s="264">
        <v>16803736</v>
      </c>
      <c r="CV110" s="264">
        <v>48604909</v>
      </c>
      <c r="CW110" s="264">
        <v>13775796</v>
      </c>
      <c r="CX110" s="264">
        <v>13443015</v>
      </c>
      <c r="CY110" s="264">
        <v>14401132</v>
      </c>
      <c r="CZ110" s="264">
        <v>0</v>
      </c>
      <c r="DA110" s="264">
        <v>1818095</v>
      </c>
      <c r="DB110" s="265">
        <v>2200647171</v>
      </c>
      <c r="DC110" s="246"/>
      <c r="DD110" s="274"/>
      <c r="DE110" s="274"/>
      <c r="DF110" s="274"/>
      <c r="DG110" s="274"/>
      <c r="DH110" s="274"/>
      <c r="DI110" s="274"/>
      <c r="DJ110" s="274"/>
      <c r="DK110" s="274"/>
      <c r="DL110" s="274"/>
      <c r="DM110" s="274"/>
      <c r="DN110" s="274"/>
      <c r="DO110" s="274"/>
      <c r="DP110" s="274"/>
      <c r="DQ110" s="274"/>
    </row>
    <row r="111" spans="1:131" ht="15" customHeight="1">
      <c r="A111" s="266" t="s">
        <v>436</v>
      </c>
      <c r="B111" s="281" t="s">
        <v>2</v>
      </c>
      <c r="C111" s="263">
        <v>37144925</v>
      </c>
      <c r="D111" s="264">
        <v>10717506</v>
      </c>
      <c r="E111" s="264">
        <v>2774596</v>
      </c>
      <c r="F111" s="264">
        <v>1225229</v>
      </c>
      <c r="G111" s="264">
        <v>6901227</v>
      </c>
      <c r="H111" s="264">
        <v>0</v>
      </c>
      <c r="I111" s="264">
        <v>0</v>
      </c>
      <c r="J111" s="264">
        <v>71616</v>
      </c>
      <c r="K111" s="264">
        <v>6630893</v>
      </c>
      <c r="L111" s="264">
        <v>4370492</v>
      </c>
      <c r="M111" s="264">
        <v>1634318</v>
      </c>
      <c r="N111" s="264">
        <v>9724826</v>
      </c>
      <c r="O111" s="264">
        <v>8837774</v>
      </c>
      <c r="P111" s="264">
        <v>1287313</v>
      </c>
      <c r="Q111" s="264">
        <v>361695</v>
      </c>
      <c r="R111" s="264">
        <v>-800498</v>
      </c>
      <c r="S111" s="264">
        <v>-4216357</v>
      </c>
      <c r="T111" s="264">
        <v>3150746</v>
      </c>
      <c r="U111" s="264">
        <v>-95659</v>
      </c>
      <c r="V111" s="264">
        <v>329747</v>
      </c>
      <c r="W111" s="264">
        <v>479463</v>
      </c>
      <c r="X111" s="264">
        <v>2386145</v>
      </c>
      <c r="Y111" s="264">
        <v>821966</v>
      </c>
      <c r="Z111" s="264">
        <v>2835</v>
      </c>
      <c r="AA111" s="264">
        <v>-1691</v>
      </c>
      <c r="AB111" s="264">
        <v>-8829</v>
      </c>
      <c r="AC111" s="264">
        <v>4496711</v>
      </c>
      <c r="AD111" s="264">
        <v>167464</v>
      </c>
      <c r="AE111" s="264">
        <v>1583959</v>
      </c>
      <c r="AF111" s="264">
        <v>-1859042</v>
      </c>
      <c r="AG111" s="264">
        <v>-102525</v>
      </c>
      <c r="AH111" s="264">
        <v>287297</v>
      </c>
      <c r="AI111" s="264">
        <v>1327274</v>
      </c>
      <c r="AJ111" s="264">
        <v>5057835</v>
      </c>
      <c r="AK111" s="264">
        <v>1123748</v>
      </c>
      <c r="AL111" s="264">
        <v>0</v>
      </c>
      <c r="AM111" s="264">
        <v>0</v>
      </c>
      <c r="AN111" s="264">
        <v>7290891</v>
      </c>
      <c r="AO111" s="264">
        <v>4203540</v>
      </c>
      <c r="AP111" s="264">
        <v>330984</v>
      </c>
      <c r="AQ111" s="264">
        <v>0</v>
      </c>
      <c r="AR111" s="264">
        <v>218478</v>
      </c>
      <c r="AS111" s="264">
        <v>-2674829</v>
      </c>
      <c r="AT111" s="264">
        <v>-217783</v>
      </c>
      <c r="AU111" s="264">
        <v>4760306</v>
      </c>
      <c r="AV111" s="264">
        <v>6500599</v>
      </c>
      <c r="AW111" s="264">
        <v>329263</v>
      </c>
      <c r="AX111" s="264">
        <v>-5240182</v>
      </c>
      <c r="AY111" s="264">
        <v>-10779976</v>
      </c>
      <c r="AZ111" s="264">
        <v>-710614</v>
      </c>
      <c r="BA111" s="264">
        <v>-69278</v>
      </c>
      <c r="BB111" s="264">
        <v>-455340</v>
      </c>
      <c r="BC111" s="264">
        <v>51826</v>
      </c>
      <c r="BD111" s="264">
        <v>-98961</v>
      </c>
      <c r="BE111" s="264">
        <v>-554053</v>
      </c>
      <c r="BF111" s="264">
        <v>12560133</v>
      </c>
      <c r="BG111" s="264">
        <v>204120</v>
      </c>
      <c r="BH111" s="264">
        <v>-32791</v>
      </c>
      <c r="BI111" s="264">
        <v>-3458152</v>
      </c>
      <c r="BJ111" s="264">
        <v>274355</v>
      </c>
      <c r="BK111" s="264">
        <v>102651279</v>
      </c>
      <c r="BL111" s="264">
        <v>20603480</v>
      </c>
      <c r="BM111" s="264">
        <v>188311092</v>
      </c>
      <c r="BN111" s="264">
        <v>18601421</v>
      </c>
      <c r="BO111" s="264">
        <v>1341923</v>
      </c>
      <c r="BP111" s="264">
        <v>8232913</v>
      </c>
      <c r="BQ111" s="264">
        <v>4919198</v>
      </c>
      <c r="BR111" s="264">
        <v>64935335</v>
      </c>
      <c r="BS111" s="264">
        <v>34605574</v>
      </c>
      <c r="BT111" s="264">
        <v>44546493</v>
      </c>
      <c r="BU111" s="264">
        <v>10596247</v>
      </c>
      <c r="BV111" s="264">
        <v>42690476</v>
      </c>
      <c r="BW111" s="264">
        <v>263817465</v>
      </c>
      <c r="BX111" s="264">
        <v>346427</v>
      </c>
      <c r="BY111" s="264">
        <v>3567418</v>
      </c>
      <c r="BZ111" s="264">
        <v>0</v>
      </c>
      <c r="CA111" s="264">
        <v>180241</v>
      </c>
      <c r="CB111" s="264">
        <v>13475</v>
      </c>
      <c r="CC111" s="264">
        <v>278664</v>
      </c>
      <c r="CD111" s="264">
        <v>183268</v>
      </c>
      <c r="CE111" s="264">
        <v>9921787</v>
      </c>
      <c r="CF111" s="264">
        <v>-214020</v>
      </c>
      <c r="CG111" s="264">
        <v>30004971</v>
      </c>
      <c r="CH111" s="264">
        <v>2404809</v>
      </c>
      <c r="CI111" s="264">
        <v>8502343</v>
      </c>
      <c r="CJ111" s="264">
        <v>0</v>
      </c>
      <c r="CK111" s="264">
        <v>879827</v>
      </c>
      <c r="CL111" s="264">
        <v>13580</v>
      </c>
      <c r="CM111" s="264">
        <v>30023895</v>
      </c>
      <c r="CN111" s="264">
        <v>1197484</v>
      </c>
      <c r="CO111" s="264">
        <v>6069923</v>
      </c>
      <c r="CP111" s="264">
        <v>-539455</v>
      </c>
      <c r="CQ111" s="264">
        <v>12113415</v>
      </c>
      <c r="CR111" s="264">
        <v>492152</v>
      </c>
      <c r="CS111" s="264">
        <v>9222725</v>
      </c>
      <c r="CT111" s="264">
        <v>24195897</v>
      </c>
      <c r="CU111" s="264">
        <v>2443342</v>
      </c>
      <c r="CV111" s="264">
        <v>6512971</v>
      </c>
      <c r="CW111" s="264">
        <v>11212207</v>
      </c>
      <c r="CX111" s="264">
        <v>21217505</v>
      </c>
      <c r="CY111" s="264">
        <v>9242293</v>
      </c>
      <c r="CZ111" s="264">
        <v>0</v>
      </c>
      <c r="DA111" s="264">
        <v>13930153</v>
      </c>
      <c r="DB111" s="265">
        <v>1127515728</v>
      </c>
      <c r="DC111" s="274"/>
      <c r="DD111" s="274"/>
      <c r="DE111" s="274"/>
      <c r="DF111" s="274"/>
      <c r="DG111" s="274"/>
      <c r="DH111" s="274"/>
      <c r="DI111" s="274"/>
      <c r="DJ111" s="274"/>
      <c r="DK111" s="274"/>
      <c r="DL111" s="274"/>
      <c r="DM111" s="274"/>
      <c r="DN111" s="274"/>
      <c r="DO111" s="274"/>
      <c r="DP111" s="274"/>
      <c r="DQ111" s="274"/>
    </row>
    <row r="112" spans="1:131" ht="15" customHeight="1">
      <c r="A112" s="266" t="s">
        <v>437</v>
      </c>
      <c r="B112" s="281" t="s">
        <v>697</v>
      </c>
      <c r="C112" s="263">
        <v>38701907</v>
      </c>
      <c r="D112" s="264">
        <v>12867185</v>
      </c>
      <c r="E112" s="264">
        <v>3102228</v>
      </c>
      <c r="F112" s="264">
        <v>7852514</v>
      </c>
      <c r="G112" s="264">
        <v>4347670</v>
      </c>
      <c r="H112" s="264">
        <v>0</v>
      </c>
      <c r="I112" s="264">
        <v>0</v>
      </c>
      <c r="J112" s="264">
        <v>945082</v>
      </c>
      <c r="K112" s="264">
        <v>7032398</v>
      </c>
      <c r="L112" s="264">
        <v>1760472</v>
      </c>
      <c r="M112" s="264">
        <v>440017</v>
      </c>
      <c r="N112" s="264">
        <v>3154210</v>
      </c>
      <c r="O112" s="264">
        <v>4947359</v>
      </c>
      <c r="P112" s="264">
        <v>773742</v>
      </c>
      <c r="Q112" s="264">
        <v>154558</v>
      </c>
      <c r="R112" s="264">
        <v>579630</v>
      </c>
      <c r="S112" s="264">
        <v>2234918</v>
      </c>
      <c r="T112" s="264">
        <v>2391302</v>
      </c>
      <c r="U112" s="264">
        <v>178432</v>
      </c>
      <c r="V112" s="264">
        <v>585288</v>
      </c>
      <c r="W112" s="264">
        <v>608272</v>
      </c>
      <c r="X112" s="264">
        <v>3011632</v>
      </c>
      <c r="Y112" s="264">
        <v>435476</v>
      </c>
      <c r="Z112" s="264">
        <v>59558</v>
      </c>
      <c r="AA112" s="264">
        <v>4851</v>
      </c>
      <c r="AB112" s="264">
        <v>8426</v>
      </c>
      <c r="AC112" s="264">
        <v>4113570</v>
      </c>
      <c r="AD112" s="264">
        <v>152206</v>
      </c>
      <c r="AE112" s="264">
        <v>448083</v>
      </c>
      <c r="AF112" s="264">
        <v>4514815</v>
      </c>
      <c r="AG112" s="264">
        <v>463719</v>
      </c>
      <c r="AH112" s="264">
        <v>158031</v>
      </c>
      <c r="AI112" s="264">
        <v>875625</v>
      </c>
      <c r="AJ112" s="264">
        <v>3269793</v>
      </c>
      <c r="AK112" s="264">
        <v>497195</v>
      </c>
      <c r="AL112" s="264">
        <v>0</v>
      </c>
      <c r="AM112" s="264">
        <v>0</v>
      </c>
      <c r="AN112" s="264">
        <v>927475</v>
      </c>
      <c r="AO112" s="264">
        <v>999482</v>
      </c>
      <c r="AP112" s="264">
        <v>113026</v>
      </c>
      <c r="AQ112" s="264">
        <v>0</v>
      </c>
      <c r="AR112" s="264">
        <v>300232</v>
      </c>
      <c r="AS112" s="264">
        <v>1131228</v>
      </c>
      <c r="AT112" s="264">
        <v>5143104</v>
      </c>
      <c r="AU112" s="264">
        <v>3405608</v>
      </c>
      <c r="AV112" s="264">
        <v>5759704</v>
      </c>
      <c r="AW112" s="264">
        <v>3836687</v>
      </c>
      <c r="AX112" s="264">
        <v>10386745</v>
      </c>
      <c r="AY112" s="264">
        <v>7524542</v>
      </c>
      <c r="AZ112" s="264">
        <v>1854648</v>
      </c>
      <c r="BA112" s="264">
        <v>169631</v>
      </c>
      <c r="BB112" s="264">
        <v>714584</v>
      </c>
      <c r="BC112" s="264">
        <v>260994</v>
      </c>
      <c r="BD112" s="264">
        <v>2570628</v>
      </c>
      <c r="BE112" s="264">
        <v>873626</v>
      </c>
      <c r="BF112" s="264">
        <v>17521729</v>
      </c>
      <c r="BG112" s="264">
        <v>440942</v>
      </c>
      <c r="BH112" s="264">
        <v>84790</v>
      </c>
      <c r="BI112" s="264">
        <v>4447515</v>
      </c>
      <c r="BJ112" s="264">
        <v>281629</v>
      </c>
      <c r="BK112" s="264">
        <v>5434395</v>
      </c>
      <c r="BL112" s="264">
        <v>1833968</v>
      </c>
      <c r="BM112" s="264">
        <v>22335723</v>
      </c>
      <c r="BN112" s="264">
        <v>23627716</v>
      </c>
      <c r="BO112" s="264">
        <v>1888214</v>
      </c>
      <c r="BP112" s="264">
        <v>17056943</v>
      </c>
      <c r="BQ112" s="264">
        <v>8773722</v>
      </c>
      <c r="BR112" s="264">
        <v>11760141</v>
      </c>
      <c r="BS112" s="264">
        <v>27630048</v>
      </c>
      <c r="BT112" s="264">
        <v>24437254</v>
      </c>
      <c r="BU112" s="264">
        <v>12913327</v>
      </c>
      <c r="BV112" s="264">
        <v>27528088</v>
      </c>
      <c r="BW112" s="264">
        <v>161172104</v>
      </c>
      <c r="BX112" s="264">
        <v>8346510</v>
      </c>
      <c r="BY112" s="264">
        <v>16513834</v>
      </c>
      <c r="BZ112" s="264">
        <v>0</v>
      </c>
      <c r="CA112" s="264">
        <v>1279489</v>
      </c>
      <c r="CB112" s="264">
        <v>911229</v>
      </c>
      <c r="CC112" s="264">
        <v>1048590</v>
      </c>
      <c r="CD112" s="264">
        <v>1720457</v>
      </c>
      <c r="CE112" s="264">
        <v>7933188</v>
      </c>
      <c r="CF112" s="264">
        <v>1511873</v>
      </c>
      <c r="CG112" s="264">
        <v>15722665</v>
      </c>
      <c r="CH112" s="264">
        <v>1381193</v>
      </c>
      <c r="CI112" s="264">
        <v>4779444</v>
      </c>
      <c r="CJ112" s="264">
        <v>102371747</v>
      </c>
      <c r="CK112" s="264">
        <v>37226300</v>
      </c>
      <c r="CL112" s="264">
        <v>12482321</v>
      </c>
      <c r="CM112" s="264">
        <v>41822972</v>
      </c>
      <c r="CN112" s="264">
        <v>1707571</v>
      </c>
      <c r="CO112" s="264">
        <v>8369425</v>
      </c>
      <c r="CP112" s="264">
        <v>2780214</v>
      </c>
      <c r="CQ112" s="264">
        <v>39651233</v>
      </c>
      <c r="CR112" s="264">
        <v>1890054</v>
      </c>
      <c r="CS112" s="264">
        <v>6238443</v>
      </c>
      <c r="CT112" s="264">
        <v>19694535</v>
      </c>
      <c r="CU112" s="264">
        <v>8527942</v>
      </c>
      <c r="CV112" s="264">
        <v>10494604</v>
      </c>
      <c r="CW112" s="264">
        <v>6347977</v>
      </c>
      <c r="CX112" s="264">
        <v>10300575</v>
      </c>
      <c r="CY112" s="264">
        <v>8508873</v>
      </c>
      <c r="CZ112" s="264">
        <v>0</v>
      </c>
      <c r="DA112" s="264">
        <v>3111858</v>
      </c>
      <c r="DB112" s="265">
        <v>908485472</v>
      </c>
      <c r="DC112" s="274"/>
      <c r="DD112" s="274"/>
      <c r="DE112" s="274"/>
      <c r="DF112" s="274"/>
      <c r="DG112" s="274"/>
      <c r="DH112" s="274"/>
      <c r="DI112" s="274"/>
      <c r="DJ112" s="274"/>
      <c r="DK112" s="274"/>
      <c r="DL112" s="274"/>
      <c r="DM112" s="274"/>
      <c r="DN112" s="274"/>
      <c r="DO112" s="274"/>
      <c r="DP112" s="274"/>
      <c r="DQ112" s="274"/>
    </row>
    <row r="113" spans="1:121" ht="15" customHeight="1">
      <c r="A113" s="266" t="s">
        <v>438</v>
      </c>
      <c r="B113" s="281" t="s">
        <v>698</v>
      </c>
      <c r="C113" s="263">
        <v>5153232</v>
      </c>
      <c r="D113" s="264">
        <v>2067742</v>
      </c>
      <c r="E113" s="264">
        <v>298298</v>
      </c>
      <c r="F113" s="264">
        <v>1547603</v>
      </c>
      <c r="G113" s="264">
        <v>656333</v>
      </c>
      <c r="H113" s="264">
        <v>0</v>
      </c>
      <c r="I113" s="264">
        <v>0</v>
      </c>
      <c r="J113" s="264">
        <v>767849</v>
      </c>
      <c r="K113" s="264">
        <v>848907</v>
      </c>
      <c r="L113" s="264">
        <v>582159</v>
      </c>
      <c r="M113" s="264">
        <v>343286</v>
      </c>
      <c r="N113" s="264">
        <v>793764</v>
      </c>
      <c r="O113" s="264">
        <v>1850498</v>
      </c>
      <c r="P113" s="264">
        <v>2717347</v>
      </c>
      <c r="Q113" s="264">
        <v>78058</v>
      </c>
      <c r="R113" s="264">
        <v>209340</v>
      </c>
      <c r="S113" s="264">
        <v>1538838</v>
      </c>
      <c r="T113" s="264">
        <v>779951</v>
      </c>
      <c r="U113" s="264">
        <v>226610</v>
      </c>
      <c r="V113" s="264">
        <v>335263</v>
      </c>
      <c r="W113" s="264">
        <v>451149</v>
      </c>
      <c r="X113" s="264">
        <v>1120288</v>
      </c>
      <c r="Y113" s="264">
        <v>180460</v>
      </c>
      <c r="Z113" s="264">
        <v>7819</v>
      </c>
      <c r="AA113" s="264">
        <v>1095</v>
      </c>
      <c r="AB113" s="264">
        <v>3764</v>
      </c>
      <c r="AC113" s="264">
        <v>911356</v>
      </c>
      <c r="AD113" s="264">
        <v>61952</v>
      </c>
      <c r="AE113" s="264">
        <v>214514</v>
      </c>
      <c r="AF113" s="264">
        <v>1976843</v>
      </c>
      <c r="AG113" s="264">
        <v>265687</v>
      </c>
      <c r="AH113" s="264">
        <v>85049</v>
      </c>
      <c r="AI113" s="264">
        <v>212185</v>
      </c>
      <c r="AJ113" s="264">
        <v>1775502</v>
      </c>
      <c r="AK113" s="264">
        <v>213208</v>
      </c>
      <c r="AL113" s="264">
        <v>0</v>
      </c>
      <c r="AM113" s="264">
        <v>0</v>
      </c>
      <c r="AN113" s="264">
        <v>183050</v>
      </c>
      <c r="AO113" s="264">
        <v>1110595</v>
      </c>
      <c r="AP113" s="264">
        <v>42318</v>
      </c>
      <c r="AQ113" s="264">
        <v>0</v>
      </c>
      <c r="AR113" s="264">
        <v>220075</v>
      </c>
      <c r="AS113" s="264">
        <v>825801</v>
      </c>
      <c r="AT113" s="264">
        <v>2096660</v>
      </c>
      <c r="AU113" s="264">
        <v>613877</v>
      </c>
      <c r="AV113" s="264">
        <v>794890</v>
      </c>
      <c r="AW113" s="264">
        <v>713692</v>
      </c>
      <c r="AX113" s="264">
        <v>1047311</v>
      </c>
      <c r="AY113" s="264">
        <v>2179847</v>
      </c>
      <c r="AZ113" s="264">
        <v>131390</v>
      </c>
      <c r="BA113" s="264">
        <v>10503</v>
      </c>
      <c r="BB113" s="264">
        <v>33205</v>
      </c>
      <c r="BC113" s="264">
        <v>28325</v>
      </c>
      <c r="BD113" s="264">
        <v>307749</v>
      </c>
      <c r="BE113" s="264">
        <v>44054</v>
      </c>
      <c r="BF113" s="264">
        <v>-7444250</v>
      </c>
      <c r="BG113" s="264">
        <v>182049</v>
      </c>
      <c r="BH113" s="264">
        <v>45911</v>
      </c>
      <c r="BI113" s="264">
        <v>850472</v>
      </c>
      <c r="BJ113" s="264">
        <v>516271</v>
      </c>
      <c r="BK113" s="264">
        <v>7305416</v>
      </c>
      <c r="BL113" s="264">
        <v>2218399</v>
      </c>
      <c r="BM113" s="264">
        <v>19708777</v>
      </c>
      <c r="BN113" s="264">
        <v>6733565</v>
      </c>
      <c r="BO113" s="264">
        <v>557565</v>
      </c>
      <c r="BP113" s="264">
        <v>1193080</v>
      </c>
      <c r="BQ113" s="264">
        <v>3318644</v>
      </c>
      <c r="BR113" s="264">
        <v>16426454</v>
      </c>
      <c r="BS113" s="264">
        <v>30284952</v>
      </c>
      <c r="BT113" s="264">
        <v>5528578</v>
      </c>
      <c r="BU113" s="264">
        <v>3367479</v>
      </c>
      <c r="BV113" s="264">
        <v>4364905</v>
      </c>
      <c r="BW113" s="264">
        <v>15884862</v>
      </c>
      <c r="BX113" s="264">
        <v>594052</v>
      </c>
      <c r="BY113" s="264">
        <v>8094720</v>
      </c>
      <c r="BZ113" s="264">
        <v>0</v>
      </c>
      <c r="CA113" s="264">
        <v>170586</v>
      </c>
      <c r="CB113" s="264">
        <v>-200055</v>
      </c>
      <c r="CC113" s="264">
        <v>303549</v>
      </c>
      <c r="CD113" s="264">
        <v>683727</v>
      </c>
      <c r="CE113" s="264">
        <v>2776078</v>
      </c>
      <c r="CF113" s="264">
        <v>330444</v>
      </c>
      <c r="CG113" s="264">
        <v>2297764</v>
      </c>
      <c r="CH113" s="264">
        <v>356236</v>
      </c>
      <c r="CI113" s="264">
        <v>1655025</v>
      </c>
      <c r="CJ113" s="264">
        <v>104278</v>
      </c>
      <c r="CK113" s="264">
        <v>1418302</v>
      </c>
      <c r="CL113" s="264">
        <v>1404495</v>
      </c>
      <c r="CM113" s="264">
        <v>8587111</v>
      </c>
      <c r="CN113" s="264">
        <v>221591</v>
      </c>
      <c r="CO113" s="264">
        <v>2422866</v>
      </c>
      <c r="CP113" s="264">
        <v>1119082</v>
      </c>
      <c r="CQ113" s="264">
        <v>1448551</v>
      </c>
      <c r="CR113" s="264">
        <v>562279</v>
      </c>
      <c r="CS113" s="264">
        <v>2356840</v>
      </c>
      <c r="CT113" s="264">
        <v>11685608</v>
      </c>
      <c r="CU113" s="264">
        <v>1974468</v>
      </c>
      <c r="CV113" s="264">
        <v>4661506</v>
      </c>
      <c r="CW113" s="264">
        <v>2520535</v>
      </c>
      <c r="CX113" s="264">
        <v>4959704</v>
      </c>
      <c r="CY113" s="264">
        <v>5455203</v>
      </c>
      <c r="CZ113" s="264">
        <v>0</v>
      </c>
      <c r="DA113" s="264">
        <v>467031</v>
      </c>
      <c r="DB113" s="265">
        <v>218133996</v>
      </c>
      <c r="DC113" s="274"/>
      <c r="DD113" s="274"/>
      <c r="DE113" s="274"/>
      <c r="DF113" s="274"/>
      <c r="DG113" s="274"/>
      <c r="DH113" s="274"/>
      <c r="DI113" s="274"/>
      <c r="DJ113" s="274"/>
      <c r="DK113" s="274"/>
      <c r="DL113" s="274"/>
      <c r="DM113" s="274"/>
      <c r="DN113" s="274"/>
      <c r="DO113" s="274"/>
      <c r="DP113" s="274"/>
      <c r="DQ113" s="274"/>
    </row>
    <row r="114" spans="1:121" s="274" customFormat="1" ht="15" customHeight="1">
      <c r="A114" s="282" t="s">
        <v>439</v>
      </c>
      <c r="B114" s="283" t="s">
        <v>699</v>
      </c>
      <c r="C114" s="282">
        <v>-13964162</v>
      </c>
      <c r="D114" s="284">
        <v>-4944251</v>
      </c>
      <c r="E114" s="284">
        <v>-3979</v>
      </c>
      <c r="F114" s="284">
        <v>0</v>
      </c>
      <c r="G114" s="284">
        <v>0</v>
      </c>
      <c r="H114" s="284">
        <v>0</v>
      </c>
      <c r="I114" s="284">
        <v>0</v>
      </c>
      <c r="J114" s="284">
        <v>0</v>
      </c>
      <c r="K114" s="284">
        <v>-5125455</v>
      </c>
      <c r="L114" s="284">
        <v>-1184</v>
      </c>
      <c r="M114" s="284">
        <v>-18633</v>
      </c>
      <c r="N114" s="284">
        <v>-1193</v>
      </c>
      <c r="O114" s="284">
        <v>-24871</v>
      </c>
      <c r="P114" s="284">
        <v>-385</v>
      </c>
      <c r="Q114" s="284">
        <v>-6152</v>
      </c>
      <c r="R114" s="284">
        <v>-263</v>
      </c>
      <c r="S114" s="284">
        <v>-1601</v>
      </c>
      <c r="T114" s="284">
        <v>-2268</v>
      </c>
      <c r="U114" s="284">
        <v>-151</v>
      </c>
      <c r="V114" s="284">
        <v>-118</v>
      </c>
      <c r="W114" s="284">
        <v>-240</v>
      </c>
      <c r="X114" s="284">
        <v>-1101</v>
      </c>
      <c r="Y114" s="284">
        <v>-62</v>
      </c>
      <c r="Z114" s="284">
        <v>-8</v>
      </c>
      <c r="AA114" s="284">
        <v>-1</v>
      </c>
      <c r="AB114" s="284">
        <v>-3</v>
      </c>
      <c r="AC114" s="284">
        <v>-394</v>
      </c>
      <c r="AD114" s="284">
        <v>-51</v>
      </c>
      <c r="AE114" s="284">
        <v>-143</v>
      </c>
      <c r="AF114" s="284">
        <v>-1052</v>
      </c>
      <c r="AG114" s="284">
        <v>-188</v>
      </c>
      <c r="AH114" s="284">
        <v>-1096</v>
      </c>
      <c r="AI114" s="284">
        <v>-80</v>
      </c>
      <c r="AJ114" s="284">
        <v>-1097</v>
      </c>
      <c r="AK114" s="284">
        <v>-194</v>
      </c>
      <c r="AL114" s="284">
        <v>0</v>
      </c>
      <c r="AM114" s="284">
        <v>0</v>
      </c>
      <c r="AN114" s="284">
        <v>-742</v>
      </c>
      <c r="AO114" s="284">
        <v>-690</v>
      </c>
      <c r="AP114" s="284">
        <v>-31</v>
      </c>
      <c r="AQ114" s="284">
        <v>0</v>
      </c>
      <c r="AR114" s="284">
        <v>-307</v>
      </c>
      <c r="AS114" s="284">
        <v>-931</v>
      </c>
      <c r="AT114" s="284">
        <v>-2073</v>
      </c>
      <c r="AU114" s="284">
        <v>-1415</v>
      </c>
      <c r="AV114" s="284">
        <v>-2298</v>
      </c>
      <c r="AW114" s="284">
        <v>-1316</v>
      </c>
      <c r="AX114" s="284">
        <v>-1486</v>
      </c>
      <c r="AY114" s="284">
        <v>-3766</v>
      </c>
      <c r="AZ114" s="284">
        <v>-291</v>
      </c>
      <c r="BA114" s="284">
        <v>-25</v>
      </c>
      <c r="BB114" s="284">
        <v>-67</v>
      </c>
      <c r="BC114" s="284">
        <v>-48</v>
      </c>
      <c r="BD114" s="284">
        <v>-800</v>
      </c>
      <c r="BE114" s="284">
        <v>-107</v>
      </c>
      <c r="BF114" s="284">
        <v>-4441</v>
      </c>
      <c r="BG114" s="284">
        <v>-304</v>
      </c>
      <c r="BH114" s="284">
        <v>-38</v>
      </c>
      <c r="BI114" s="284">
        <v>-1776</v>
      </c>
      <c r="BJ114" s="284">
        <v>-162</v>
      </c>
      <c r="BK114" s="284">
        <v>-410</v>
      </c>
      <c r="BL114" s="284">
        <v>-108</v>
      </c>
      <c r="BM114" s="284">
        <v>-217870</v>
      </c>
      <c r="BN114" s="284">
        <v>0</v>
      </c>
      <c r="BO114" s="284">
        <v>-7</v>
      </c>
      <c r="BP114" s="284">
        <v>-809327</v>
      </c>
      <c r="BQ114" s="284">
        <v>-462</v>
      </c>
      <c r="BR114" s="284">
        <v>-133687</v>
      </c>
      <c r="BS114" s="284">
        <v>-39875</v>
      </c>
      <c r="BT114" s="284">
        <v>-2151824</v>
      </c>
      <c r="BU114" s="284">
        <v>-24</v>
      </c>
      <c r="BV114" s="284">
        <v>-15730</v>
      </c>
      <c r="BW114" s="284">
        <v>0</v>
      </c>
      <c r="BX114" s="284">
        <v>-138001</v>
      </c>
      <c r="BY114" s="284">
        <v>-816632</v>
      </c>
      <c r="BZ114" s="284">
        <v>0</v>
      </c>
      <c r="CA114" s="284">
        <v>-79555</v>
      </c>
      <c r="CB114" s="284">
        <v>-123</v>
      </c>
      <c r="CC114" s="284">
        <v>-300</v>
      </c>
      <c r="CD114" s="284">
        <v>-443</v>
      </c>
      <c r="CE114" s="284">
        <v>-1452598</v>
      </c>
      <c r="CF114" s="284">
        <v>0</v>
      </c>
      <c r="CG114" s="284">
        <v>-2324</v>
      </c>
      <c r="CH114" s="284">
        <v>-480</v>
      </c>
      <c r="CI114" s="284">
        <v>-6236</v>
      </c>
      <c r="CJ114" s="284">
        <v>0</v>
      </c>
      <c r="CK114" s="284">
        <v>-3340</v>
      </c>
      <c r="CL114" s="284">
        <v>-49594</v>
      </c>
      <c r="CM114" s="284">
        <v>-20995200</v>
      </c>
      <c r="CN114" s="284">
        <v>-5084</v>
      </c>
      <c r="CO114" s="284">
        <v>-936735</v>
      </c>
      <c r="CP114" s="284">
        <v>-3169556</v>
      </c>
      <c r="CQ114" s="284">
        <v>-2937</v>
      </c>
      <c r="CR114" s="284">
        <v>-2422</v>
      </c>
      <c r="CS114" s="284">
        <v>-6041</v>
      </c>
      <c r="CT114" s="284">
        <v>-147766</v>
      </c>
      <c r="CU114" s="284">
        <v>-7140</v>
      </c>
      <c r="CV114" s="284">
        <v>-2767</v>
      </c>
      <c r="CW114" s="284">
        <v>-4578</v>
      </c>
      <c r="CX114" s="284">
        <v>-3381</v>
      </c>
      <c r="CY114" s="284">
        <v>-3794</v>
      </c>
      <c r="CZ114" s="284">
        <v>0</v>
      </c>
      <c r="DA114" s="284">
        <v>-237</v>
      </c>
      <c r="DB114" s="285">
        <v>-55330078</v>
      </c>
      <c r="DE114" s="264"/>
      <c r="DF114" s="264"/>
    </row>
    <row r="115" spans="1:121" ht="15" customHeight="1">
      <c r="A115" s="269" t="s">
        <v>440</v>
      </c>
      <c r="B115" s="286" t="s">
        <v>700</v>
      </c>
      <c r="C115" s="271">
        <v>73864804</v>
      </c>
      <c r="D115" s="272">
        <v>30849250</v>
      </c>
      <c r="E115" s="272">
        <v>12833081</v>
      </c>
      <c r="F115" s="272">
        <v>13442531</v>
      </c>
      <c r="G115" s="272">
        <v>20113780</v>
      </c>
      <c r="H115" s="272">
        <v>0</v>
      </c>
      <c r="I115" s="272">
        <v>0</v>
      </c>
      <c r="J115" s="272">
        <v>5932797</v>
      </c>
      <c r="K115" s="272">
        <v>39354341</v>
      </c>
      <c r="L115" s="272">
        <v>18045434</v>
      </c>
      <c r="M115" s="272">
        <v>3934310</v>
      </c>
      <c r="N115" s="272">
        <v>26498726</v>
      </c>
      <c r="O115" s="272">
        <v>38467296</v>
      </c>
      <c r="P115" s="272">
        <v>6730207</v>
      </c>
      <c r="Q115" s="272">
        <v>1295844</v>
      </c>
      <c r="R115" s="272">
        <v>1345899</v>
      </c>
      <c r="S115" s="272">
        <v>16489102</v>
      </c>
      <c r="T115" s="272">
        <v>15094582</v>
      </c>
      <c r="U115" s="272">
        <v>2754176</v>
      </c>
      <c r="V115" s="272">
        <v>3151086</v>
      </c>
      <c r="W115" s="272">
        <v>5370191</v>
      </c>
      <c r="X115" s="272">
        <v>19164999</v>
      </c>
      <c r="Y115" s="272">
        <v>2376356</v>
      </c>
      <c r="Z115" s="272">
        <v>162452</v>
      </c>
      <c r="AA115" s="272">
        <v>11903</v>
      </c>
      <c r="AB115" s="272">
        <v>43154</v>
      </c>
      <c r="AC115" s="272">
        <v>13410896</v>
      </c>
      <c r="AD115" s="272">
        <v>911522</v>
      </c>
      <c r="AE115" s="272">
        <v>3250850</v>
      </c>
      <c r="AF115" s="272">
        <v>19453614</v>
      </c>
      <c r="AG115" s="272">
        <v>2807871</v>
      </c>
      <c r="AH115" s="272">
        <v>1700773</v>
      </c>
      <c r="AI115" s="272">
        <v>4107519</v>
      </c>
      <c r="AJ115" s="272">
        <v>20568489</v>
      </c>
      <c r="AK115" s="272">
        <v>3949772</v>
      </c>
      <c r="AL115" s="272">
        <v>0</v>
      </c>
      <c r="AM115" s="272">
        <v>0</v>
      </c>
      <c r="AN115" s="272">
        <v>12210953</v>
      </c>
      <c r="AO115" s="272">
        <v>11805394</v>
      </c>
      <c r="AP115" s="272">
        <v>864962</v>
      </c>
      <c r="AQ115" s="272">
        <v>0</v>
      </c>
      <c r="AR115" s="272">
        <v>3999349</v>
      </c>
      <c r="AS115" s="272">
        <v>8686077</v>
      </c>
      <c r="AT115" s="272">
        <v>31021264</v>
      </c>
      <c r="AU115" s="272">
        <v>25256215</v>
      </c>
      <c r="AV115" s="272">
        <v>44986807</v>
      </c>
      <c r="AW115" s="272">
        <v>16506721</v>
      </c>
      <c r="AX115" s="272">
        <v>20330571</v>
      </c>
      <c r="AY115" s="272">
        <v>36981510</v>
      </c>
      <c r="AZ115" s="272">
        <v>5208946</v>
      </c>
      <c r="BA115" s="272">
        <v>372199</v>
      </c>
      <c r="BB115" s="272">
        <v>1596327</v>
      </c>
      <c r="BC115" s="272">
        <v>791541</v>
      </c>
      <c r="BD115" s="272">
        <v>11024147</v>
      </c>
      <c r="BE115" s="272">
        <v>1800910</v>
      </c>
      <c r="BF115" s="272">
        <v>78015707</v>
      </c>
      <c r="BG115" s="272">
        <v>3462261</v>
      </c>
      <c r="BH115" s="272">
        <v>465079</v>
      </c>
      <c r="BI115" s="272">
        <v>16441756</v>
      </c>
      <c r="BJ115" s="272">
        <v>3873223</v>
      </c>
      <c r="BK115" s="272">
        <v>182966889</v>
      </c>
      <c r="BL115" s="272">
        <v>46575111</v>
      </c>
      <c r="BM115" s="272">
        <v>405107393</v>
      </c>
      <c r="BN115" s="272">
        <v>62517832</v>
      </c>
      <c r="BO115" s="272">
        <v>4735007</v>
      </c>
      <c r="BP115" s="272">
        <v>30482462</v>
      </c>
      <c r="BQ115" s="272">
        <v>31623139</v>
      </c>
      <c r="BR115" s="272">
        <v>165729423</v>
      </c>
      <c r="BS115" s="272">
        <v>291219856</v>
      </c>
      <c r="BT115" s="272">
        <v>179249027</v>
      </c>
      <c r="BU115" s="272">
        <v>32592115</v>
      </c>
      <c r="BV115" s="272">
        <v>88919052</v>
      </c>
      <c r="BW115" s="272">
        <v>440874431</v>
      </c>
      <c r="BX115" s="272">
        <v>12589804</v>
      </c>
      <c r="BY115" s="272">
        <v>90056678</v>
      </c>
      <c r="BZ115" s="272">
        <v>0</v>
      </c>
      <c r="CA115" s="272">
        <v>2537244</v>
      </c>
      <c r="CB115" s="272">
        <v>1144489</v>
      </c>
      <c r="CC115" s="272">
        <v>2972915</v>
      </c>
      <c r="CD115" s="272">
        <v>3791252</v>
      </c>
      <c r="CE115" s="272">
        <v>29777219</v>
      </c>
      <c r="CF115" s="272">
        <v>12462821</v>
      </c>
      <c r="CG115" s="272">
        <v>61157181</v>
      </c>
      <c r="CH115" s="272">
        <v>9528117</v>
      </c>
      <c r="CI115" s="272">
        <v>44042535</v>
      </c>
      <c r="CJ115" s="272">
        <v>283452881</v>
      </c>
      <c r="CK115" s="272">
        <v>203080002</v>
      </c>
      <c r="CL115" s="272">
        <v>68395044</v>
      </c>
      <c r="CM115" s="272">
        <v>272366790</v>
      </c>
      <c r="CN115" s="272">
        <v>54250614</v>
      </c>
      <c r="CO115" s="272">
        <v>73997398</v>
      </c>
      <c r="CP115" s="272">
        <v>29706314</v>
      </c>
      <c r="CQ115" s="272">
        <v>66895453</v>
      </c>
      <c r="CR115" s="272">
        <v>6805420</v>
      </c>
      <c r="CS115" s="272">
        <v>46836156</v>
      </c>
      <c r="CT115" s="272">
        <v>166355021</v>
      </c>
      <c r="CU115" s="272">
        <v>31214831</v>
      </c>
      <c r="CV115" s="272">
        <v>72818334</v>
      </c>
      <c r="CW115" s="272">
        <v>35723708</v>
      </c>
      <c r="CX115" s="272">
        <v>51442243</v>
      </c>
      <c r="CY115" s="272">
        <v>38676751</v>
      </c>
      <c r="CZ115" s="272">
        <v>0</v>
      </c>
      <c r="DA115" s="272">
        <v>19484857</v>
      </c>
      <c r="DB115" s="273">
        <v>4517343335</v>
      </c>
      <c r="DC115" s="274"/>
      <c r="DD115" s="274"/>
      <c r="DE115" s="264"/>
      <c r="DF115" s="264"/>
      <c r="DG115" s="274"/>
      <c r="DH115" s="274"/>
      <c r="DI115" s="274"/>
      <c r="DJ115" s="274"/>
      <c r="DK115" s="274"/>
      <c r="DL115" s="274"/>
      <c r="DM115" s="274"/>
      <c r="DN115" s="274"/>
      <c r="DO115" s="274"/>
      <c r="DP115" s="274"/>
      <c r="DQ115" s="274"/>
    </row>
    <row r="116" spans="1:121" ht="15" customHeight="1">
      <c r="A116" s="269" t="s">
        <v>441</v>
      </c>
      <c r="B116" s="286" t="s">
        <v>694</v>
      </c>
      <c r="C116" s="271">
        <v>119389718</v>
      </c>
      <c r="D116" s="272">
        <v>137110961</v>
      </c>
      <c r="E116" s="272">
        <v>19508900</v>
      </c>
      <c r="F116" s="272">
        <v>36515359</v>
      </c>
      <c r="G116" s="272">
        <v>32484383</v>
      </c>
      <c r="H116" s="272">
        <v>0</v>
      </c>
      <c r="I116" s="272">
        <v>0</v>
      </c>
      <c r="J116" s="272">
        <v>15474110</v>
      </c>
      <c r="K116" s="272">
        <v>152911357</v>
      </c>
      <c r="L116" s="272">
        <v>50541440</v>
      </c>
      <c r="M116" s="272">
        <v>50943761</v>
      </c>
      <c r="N116" s="272">
        <v>48372230</v>
      </c>
      <c r="O116" s="272">
        <v>85711579</v>
      </c>
      <c r="P116" s="272">
        <v>10347510</v>
      </c>
      <c r="Q116" s="272">
        <v>4565740</v>
      </c>
      <c r="R116" s="272">
        <v>1911270</v>
      </c>
      <c r="S116" s="272">
        <v>23309540</v>
      </c>
      <c r="T116" s="272">
        <v>56688990</v>
      </c>
      <c r="U116" s="272">
        <v>6326930</v>
      </c>
      <c r="V116" s="272">
        <v>30930860</v>
      </c>
      <c r="W116" s="272">
        <v>32510530</v>
      </c>
      <c r="X116" s="272">
        <v>35556940</v>
      </c>
      <c r="Y116" s="272">
        <v>8612950</v>
      </c>
      <c r="Z116" s="272">
        <v>891520</v>
      </c>
      <c r="AA116" s="272">
        <v>79140</v>
      </c>
      <c r="AB116" s="272">
        <v>345970</v>
      </c>
      <c r="AC116" s="272">
        <v>37316370</v>
      </c>
      <c r="AD116" s="272">
        <v>3889050</v>
      </c>
      <c r="AE116" s="272">
        <v>9831400</v>
      </c>
      <c r="AF116" s="272">
        <v>43881250</v>
      </c>
      <c r="AG116" s="272">
        <v>6846600</v>
      </c>
      <c r="AH116" s="272">
        <v>7770950</v>
      </c>
      <c r="AI116" s="272">
        <v>8568160</v>
      </c>
      <c r="AJ116" s="272">
        <v>59792720</v>
      </c>
      <c r="AK116" s="272">
        <v>8610670</v>
      </c>
      <c r="AL116" s="272">
        <v>0</v>
      </c>
      <c r="AM116" s="272">
        <v>0</v>
      </c>
      <c r="AN116" s="272">
        <v>47967310</v>
      </c>
      <c r="AO116" s="272">
        <v>26301290</v>
      </c>
      <c r="AP116" s="272">
        <v>2407350</v>
      </c>
      <c r="AQ116" s="272">
        <v>0</v>
      </c>
      <c r="AR116" s="272">
        <v>12027460</v>
      </c>
      <c r="AS116" s="272">
        <v>27269290</v>
      </c>
      <c r="AT116" s="272">
        <v>64271800</v>
      </c>
      <c r="AU116" s="272">
        <v>79177810</v>
      </c>
      <c r="AV116" s="272">
        <v>134648980</v>
      </c>
      <c r="AW116" s="272">
        <v>61259220</v>
      </c>
      <c r="AX116" s="272">
        <v>66612480</v>
      </c>
      <c r="AY116" s="272">
        <v>152939420</v>
      </c>
      <c r="AZ116" s="272">
        <v>31248750</v>
      </c>
      <c r="BA116" s="272">
        <v>2828430</v>
      </c>
      <c r="BB116" s="272">
        <v>9066670</v>
      </c>
      <c r="BC116" s="272">
        <v>6120050</v>
      </c>
      <c r="BD116" s="272">
        <v>42245360</v>
      </c>
      <c r="BE116" s="272">
        <v>7063620</v>
      </c>
      <c r="BF116" s="272">
        <v>638087760</v>
      </c>
      <c r="BG116" s="272">
        <v>13931810</v>
      </c>
      <c r="BH116" s="272">
        <v>2164750</v>
      </c>
      <c r="BI116" s="272">
        <v>37948974</v>
      </c>
      <c r="BJ116" s="272">
        <v>10199036</v>
      </c>
      <c r="BK116" s="272">
        <v>322944000</v>
      </c>
      <c r="BL116" s="272">
        <v>94088636</v>
      </c>
      <c r="BM116" s="272">
        <v>756257802</v>
      </c>
      <c r="BN116" s="272">
        <v>90300167</v>
      </c>
      <c r="BO116" s="272">
        <v>13570668</v>
      </c>
      <c r="BP116" s="272">
        <v>47950256</v>
      </c>
      <c r="BQ116" s="272">
        <v>59281892</v>
      </c>
      <c r="BR116" s="272">
        <v>233431230</v>
      </c>
      <c r="BS116" s="272">
        <v>411003591</v>
      </c>
      <c r="BT116" s="272">
        <v>258509388</v>
      </c>
      <c r="BU116" s="272">
        <v>49949366</v>
      </c>
      <c r="BV116" s="272">
        <v>122341372</v>
      </c>
      <c r="BW116" s="272">
        <v>505087826</v>
      </c>
      <c r="BX116" s="272">
        <v>18190445</v>
      </c>
      <c r="BY116" s="272">
        <v>136570257</v>
      </c>
      <c r="BZ116" s="272">
        <v>85760626</v>
      </c>
      <c r="CA116" s="272">
        <v>5995746</v>
      </c>
      <c r="CB116" s="272">
        <v>5616463</v>
      </c>
      <c r="CC116" s="272">
        <v>4830528</v>
      </c>
      <c r="CD116" s="272">
        <v>6381266</v>
      </c>
      <c r="CE116" s="272">
        <v>50660112</v>
      </c>
      <c r="CF116" s="272">
        <v>15671684</v>
      </c>
      <c r="CG116" s="272">
        <v>114748989</v>
      </c>
      <c r="CH116" s="272">
        <v>23784948</v>
      </c>
      <c r="CI116" s="272">
        <v>84406466</v>
      </c>
      <c r="CJ116" s="272">
        <v>454636444</v>
      </c>
      <c r="CK116" s="272">
        <v>250040175</v>
      </c>
      <c r="CL116" s="272">
        <v>100928186</v>
      </c>
      <c r="CM116" s="272">
        <v>479160993</v>
      </c>
      <c r="CN116" s="272">
        <v>78498391</v>
      </c>
      <c r="CO116" s="272">
        <v>97500287</v>
      </c>
      <c r="CP116" s="272">
        <v>51900084</v>
      </c>
      <c r="CQ116" s="272">
        <v>95825676</v>
      </c>
      <c r="CR116" s="272">
        <v>20845720</v>
      </c>
      <c r="CS116" s="272">
        <v>111423918</v>
      </c>
      <c r="CT116" s="272">
        <v>221136142</v>
      </c>
      <c r="CU116" s="272">
        <v>62710648</v>
      </c>
      <c r="CV116" s="272">
        <v>154611160</v>
      </c>
      <c r="CW116" s="272">
        <v>49045475</v>
      </c>
      <c r="CX116" s="272">
        <v>71496303</v>
      </c>
      <c r="CY116" s="272">
        <v>54331760</v>
      </c>
      <c r="CZ116" s="272">
        <v>13277152</v>
      </c>
      <c r="DA116" s="272">
        <v>50244908</v>
      </c>
      <c r="DB116" s="273">
        <v>8558283624</v>
      </c>
      <c r="DC116" s="274"/>
      <c r="DD116" s="244"/>
      <c r="DE116" s="287"/>
      <c r="DF116" s="287"/>
      <c r="DG116" s="274"/>
      <c r="DH116" s="274"/>
      <c r="DI116" s="274"/>
      <c r="DJ116" s="274"/>
      <c r="DK116" s="274"/>
      <c r="DL116" s="274"/>
      <c r="DM116" s="274"/>
      <c r="DN116" s="274"/>
      <c r="DO116" s="274"/>
      <c r="DP116" s="274"/>
      <c r="DQ116" s="274"/>
    </row>
    <row r="117" spans="1:121" ht="15" customHeight="1">
      <c r="DE117" s="288"/>
      <c r="DF117" s="289"/>
    </row>
    <row r="119" spans="1:121" ht="15" customHeight="1">
      <c r="A119" s="244"/>
      <c r="B119" s="244"/>
    </row>
    <row r="120" spans="1:121" ht="15" customHeight="1">
      <c r="A120" s="244"/>
      <c r="B120" s="244"/>
    </row>
    <row r="121" spans="1:121" ht="15" customHeight="1">
      <c r="A121" s="244"/>
      <c r="B121" s="244"/>
    </row>
    <row r="122" spans="1:121" ht="15" customHeight="1">
      <c r="A122" s="244"/>
      <c r="B122" s="244"/>
    </row>
    <row r="123" spans="1:121" ht="15" customHeight="1">
      <c r="A123" s="244"/>
      <c r="B123" s="244"/>
    </row>
    <row r="124" spans="1:121" ht="15" customHeight="1">
      <c r="A124" s="244"/>
      <c r="B124" s="244"/>
    </row>
    <row r="125" spans="1:121" ht="15" customHeight="1">
      <c r="A125" s="244"/>
      <c r="B125" s="244"/>
    </row>
    <row r="126" spans="1:121" ht="15" customHeight="1">
      <c r="A126" s="244"/>
      <c r="B126" s="244"/>
    </row>
    <row r="127" spans="1:121" ht="15" customHeight="1">
      <c r="A127" s="244"/>
      <c r="B127" s="244"/>
    </row>
    <row r="128" spans="1:121" ht="15" customHeight="1">
      <c r="A128" s="244"/>
      <c r="B128" s="244"/>
    </row>
    <row r="129" spans="1:2" ht="15" customHeight="1">
      <c r="A129" s="244"/>
      <c r="B129" s="244"/>
    </row>
    <row r="130" spans="1:2" ht="15" customHeight="1">
      <c r="A130" s="244"/>
      <c r="B130" s="244"/>
    </row>
    <row r="131" spans="1:2" ht="15" customHeight="1">
      <c r="A131" s="244"/>
      <c r="B131" s="244"/>
    </row>
    <row r="132" spans="1:2" ht="15" customHeight="1">
      <c r="A132" s="244"/>
      <c r="B132" s="244"/>
    </row>
    <row r="133" spans="1:2" ht="15" customHeight="1">
      <c r="A133" s="244"/>
      <c r="B133" s="244"/>
    </row>
    <row r="134" spans="1:2" ht="15" customHeight="1">
      <c r="A134" s="244"/>
      <c r="B134" s="244"/>
    </row>
    <row r="135" spans="1:2" ht="15" customHeight="1">
      <c r="A135" s="244"/>
      <c r="B135" s="244"/>
    </row>
    <row r="136" spans="1:2" ht="15" customHeight="1">
      <c r="A136" s="244"/>
      <c r="B136" s="244"/>
    </row>
    <row r="137" spans="1:2" ht="15" customHeight="1">
      <c r="A137" s="244"/>
      <c r="B137" s="244"/>
    </row>
    <row r="138" spans="1:2" ht="15" customHeight="1">
      <c r="A138" s="244"/>
      <c r="B138" s="244"/>
    </row>
    <row r="139" spans="1:2" ht="15" customHeight="1">
      <c r="A139" s="244"/>
      <c r="B139" s="244"/>
    </row>
    <row r="140" spans="1:2" ht="15" customHeight="1">
      <c r="A140" s="244"/>
      <c r="B140" s="244"/>
    </row>
    <row r="141" spans="1:2" ht="15" customHeight="1">
      <c r="A141" s="244"/>
      <c r="B141" s="244"/>
    </row>
    <row r="142" spans="1:2" ht="15" customHeight="1">
      <c r="A142" s="244"/>
      <c r="B142" s="244"/>
    </row>
    <row r="143" spans="1:2" ht="15" customHeight="1">
      <c r="A143" s="244"/>
      <c r="B143" s="244"/>
    </row>
    <row r="144" spans="1:2" ht="15" customHeight="1">
      <c r="A144" s="244"/>
      <c r="B144" s="244"/>
    </row>
    <row r="145" spans="1:2" ht="15" customHeight="1">
      <c r="A145" s="244"/>
      <c r="B145" s="244"/>
    </row>
    <row r="146" spans="1:2" ht="15" customHeight="1">
      <c r="A146" s="244"/>
      <c r="B146" s="244"/>
    </row>
    <row r="147" spans="1:2" ht="15" customHeight="1">
      <c r="A147" s="244"/>
      <c r="B147" s="244"/>
    </row>
    <row r="148" spans="1:2" ht="15" customHeight="1">
      <c r="A148" s="244"/>
      <c r="B148" s="244"/>
    </row>
    <row r="149" spans="1:2" ht="15" customHeight="1">
      <c r="A149" s="244"/>
      <c r="B149" s="244"/>
    </row>
    <row r="150" spans="1:2" ht="15" customHeight="1">
      <c r="A150" s="244"/>
      <c r="B150" s="244"/>
    </row>
  </sheetData>
  <sheetProtection sheet="1" objects="1" scenarios="1"/>
  <mergeCells count="19">
    <mergeCell ref="DZ63:DZ65"/>
    <mergeCell ref="EA63:EA65"/>
    <mergeCell ref="DZ71:DZ73"/>
    <mergeCell ref="EA71:EA73"/>
    <mergeCell ref="DZ85:DZ86"/>
    <mergeCell ref="EA85:EA86"/>
    <mergeCell ref="DZ52:DZ53"/>
    <mergeCell ref="EA52:EA53"/>
    <mergeCell ref="DZ56:DZ57"/>
    <mergeCell ref="EA56:EA57"/>
    <mergeCell ref="DZ60:DZ61"/>
    <mergeCell ref="EA60:EA61"/>
    <mergeCell ref="DZ49:DZ51"/>
    <mergeCell ref="EA49:EA51"/>
    <mergeCell ref="DZ17:DZ18"/>
    <mergeCell ref="EA17:EA18"/>
    <mergeCell ref="DZ26:DZ27"/>
    <mergeCell ref="EA26:EA27"/>
    <mergeCell ref="DZ40:DZ41"/>
  </mergeCells>
  <phoneticPr fontId="4"/>
  <pageMargins left="0.70866141732283472" right="0.70866141732283472" top="0.74803149606299213" bottom="0.74803149606299213" header="0.31496062992125984" footer="0.31496062992125984"/>
  <pageSetup paperSize="9" scale="40" fitToHeight="14"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C129"/>
  <sheetViews>
    <sheetView zoomScale="80" zoomScaleNormal="80" zoomScaleSheetLayoutView="80" workbookViewId="0">
      <pane xSplit="2" ySplit="4" topLeftCell="C72" activePane="bottomRight" state="frozen"/>
      <selection pane="topRight" activeCell="C1" sqref="C1"/>
      <selection pane="bottomLeft" activeCell="A5" sqref="A5"/>
      <selection pane="bottomRight" activeCell="L115" sqref="L115"/>
    </sheetView>
  </sheetViews>
  <sheetFormatPr baseColWidth="10" defaultColWidth="10.6640625" defaultRowHeight="15" customHeight="1"/>
  <cols>
    <col min="1" max="1" width="7.6640625" style="242" customWidth="1"/>
    <col min="2" max="2" width="22.5" style="243" customWidth="1"/>
    <col min="3" max="3" width="10.6640625" style="244" customWidth="1"/>
    <col min="4" max="6" width="10.83203125" style="244" bestFit="1" customWidth="1"/>
    <col min="7" max="7" width="11.1640625" style="244" bestFit="1" customWidth="1"/>
    <col min="8" max="8" width="10.83203125" style="244" bestFit="1" customWidth="1"/>
    <col min="9" max="9" width="11.1640625" style="244" bestFit="1" customWidth="1"/>
    <col min="10" max="12" width="10.83203125" style="244" bestFit="1" customWidth="1"/>
    <col min="13" max="13" width="11.1640625" style="244" bestFit="1" customWidth="1"/>
    <col min="14" max="16" width="10.83203125" style="244" bestFit="1" customWidth="1"/>
    <col min="17" max="21" width="11.1640625" style="244" bestFit="1" customWidth="1"/>
    <col min="22" max="23" width="10.83203125" style="244" bestFit="1" customWidth="1"/>
    <col min="24" max="24" width="12.1640625" style="244" bestFit="1" customWidth="1"/>
    <col min="25" max="25" width="11" style="244" bestFit="1" customWidth="1"/>
    <col min="26" max="27" width="10.6640625" style="244" bestFit="1" customWidth="1"/>
    <col min="28" max="28" width="11.1640625" style="244" bestFit="1" customWidth="1"/>
    <col min="29" max="30" width="10.83203125" style="244" bestFit="1" customWidth="1"/>
    <col min="31" max="31" width="11.1640625" style="244" bestFit="1" customWidth="1"/>
    <col min="32" max="32" width="10.83203125" style="244" bestFit="1" customWidth="1"/>
    <col min="33" max="33" width="11.1640625" style="244" bestFit="1" customWidth="1"/>
    <col min="34" max="36" width="10.83203125" style="244" bestFit="1" customWidth="1"/>
    <col min="37" max="38" width="11.1640625" style="244" bestFit="1" customWidth="1"/>
    <col min="39" max="39" width="10.83203125" style="244" bestFit="1" customWidth="1"/>
    <col min="40" max="41" width="11.1640625" style="244" bestFit="1" customWidth="1"/>
    <col min="42" max="45" width="10.83203125" style="244" bestFit="1" customWidth="1"/>
    <col min="46" max="46" width="11.1640625" style="244" bestFit="1" customWidth="1"/>
    <col min="47" max="49" width="10.83203125" style="244" bestFit="1" customWidth="1"/>
    <col min="50" max="50" width="11.1640625" style="244" bestFit="1" customWidth="1"/>
    <col min="51" max="62" width="10.83203125" style="244" bestFit="1" customWidth="1"/>
    <col min="63" max="63" width="11.1640625" style="244" bestFit="1" customWidth="1"/>
    <col min="64" max="72" width="10.83203125" style="244" bestFit="1" customWidth="1"/>
    <col min="73" max="73" width="12.1640625" style="244" bestFit="1" customWidth="1"/>
    <col min="74" max="85" width="10.83203125" style="244" bestFit="1" customWidth="1"/>
    <col min="86" max="86" width="11" style="244" bestFit="1" customWidth="1"/>
    <col min="87" max="88" width="11.1640625" style="244" bestFit="1" customWidth="1"/>
    <col min="89" max="89" width="10.83203125" style="244" bestFit="1" customWidth="1"/>
    <col min="90" max="90" width="11.1640625" style="244" bestFit="1" customWidth="1"/>
    <col min="91" max="95" width="10.83203125" style="244" bestFit="1" customWidth="1"/>
    <col min="96" max="96" width="10.83203125" style="244" customWidth="1"/>
    <col min="97" max="97" width="11.1640625" style="244" bestFit="1" customWidth="1"/>
    <col min="98" max="103" width="10.83203125" style="244" bestFit="1" customWidth="1"/>
    <col min="104" max="105" width="11.1640625" style="244" bestFit="1" customWidth="1"/>
    <col min="106" max="106" width="11" style="244" bestFit="1" customWidth="1"/>
    <col min="107" max="107" width="11" style="246" bestFit="1" customWidth="1"/>
    <col min="108" max="16384" width="10.6640625" style="244"/>
  </cols>
  <sheetData>
    <row r="1" spans="1:107" ht="25" customHeight="1">
      <c r="A1" s="242" t="s">
        <v>815</v>
      </c>
    </row>
    <row r="2" spans="1:107" ht="15" customHeight="1">
      <c r="A2" s="242" t="s">
        <v>701</v>
      </c>
    </row>
    <row r="3" spans="1:107" s="252" customFormat="1" ht="15" customHeight="1">
      <c r="A3" s="247" t="s">
        <v>583</v>
      </c>
      <c r="B3" s="290"/>
      <c r="C3" s="249" t="s">
        <v>330</v>
      </c>
      <c r="D3" s="250" t="s">
        <v>331</v>
      </c>
      <c r="E3" s="250" t="s">
        <v>332</v>
      </c>
      <c r="F3" s="250" t="s">
        <v>333</v>
      </c>
      <c r="G3" s="250" t="s">
        <v>334</v>
      </c>
      <c r="H3" s="250" t="s">
        <v>335</v>
      </c>
      <c r="I3" s="250" t="s">
        <v>336</v>
      </c>
      <c r="J3" s="250" t="s">
        <v>337</v>
      </c>
      <c r="K3" s="250" t="s">
        <v>338</v>
      </c>
      <c r="L3" s="250" t="s">
        <v>339</v>
      </c>
      <c r="M3" s="250" t="s">
        <v>340</v>
      </c>
      <c r="N3" s="250" t="s">
        <v>341</v>
      </c>
      <c r="O3" s="250" t="s">
        <v>342</v>
      </c>
      <c r="P3" s="250" t="s">
        <v>343</v>
      </c>
      <c r="Q3" s="250" t="s">
        <v>344</v>
      </c>
      <c r="R3" s="250" t="s">
        <v>345</v>
      </c>
      <c r="S3" s="250" t="s">
        <v>346</v>
      </c>
      <c r="T3" s="250" t="s">
        <v>347</v>
      </c>
      <c r="U3" s="250" t="s">
        <v>348</v>
      </c>
      <c r="V3" s="250" t="s">
        <v>349</v>
      </c>
      <c r="W3" s="250" t="s">
        <v>350</v>
      </c>
      <c r="X3" s="250" t="s">
        <v>351</v>
      </c>
      <c r="Y3" s="250" t="s">
        <v>352</v>
      </c>
      <c r="Z3" s="250" t="s">
        <v>353</v>
      </c>
      <c r="AA3" s="250" t="s">
        <v>354</v>
      </c>
      <c r="AB3" s="250" t="s">
        <v>355</v>
      </c>
      <c r="AC3" s="250" t="s">
        <v>356</v>
      </c>
      <c r="AD3" s="250" t="s">
        <v>357</v>
      </c>
      <c r="AE3" s="250" t="s">
        <v>358</v>
      </c>
      <c r="AF3" s="250" t="s">
        <v>359</v>
      </c>
      <c r="AG3" s="250" t="s">
        <v>360</v>
      </c>
      <c r="AH3" s="250" t="s">
        <v>361</v>
      </c>
      <c r="AI3" s="250" t="s">
        <v>362</v>
      </c>
      <c r="AJ3" s="250" t="s">
        <v>363</v>
      </c>
      <c r="AK3" s="250" t="s">
        <v>364</v>
      </c>
      <c r="AL3" s="250" t="s">
        <v>365</v>
      </c>
      <c r="AM3" s="250" t="s">
        <v>366</v>
      </c>
      <c r="AN3" s="250" t="s">
        <v>367</v>
      </c>
      <c r="AO3" s="250" t="s">
        <v>368</v>
      </c>
      <c r="AP3" s="250" t="s">
        <v>369</v>
      </c>
      <c r="AQ3" s="250" t="s">
        <v>370</v>
      </c>
      <c r="AR3" s="250" t="s">
        <v>371</v>
      </c>
      <c r="AS3" s="250" t="s">
        <v>372</v>
      </c>
      <c r="AT3" s="250" t="s">
        <v>373</v>
      </c>
      <c r="AU3" s="250" t="s">
        <v>374</v>
      </c>
      <c r="AV3" s="250" t="s">
        <v>375</v>
      </c>
      <c r="AW3" s="250" t="s">
        <v>376</v>
      </c>
      <c r="AX3" s="250" t="s">
        <v>377</v>
      </c>
      <c r="AY3" s="250" t="s">
        <v>378</v>
      </c>
      <c r="AZ3" s="250" t="s">
        <v>379</v>
      </c>
      <c r="BA3" s="250" t="s">
        <v>380</v>
      </c>
      <c r="BB3" s="250" t="s">
        <v>381</v>
      </c>
      <c r="BC3" s="250" t="s">
        <v>382</v>
      </c>
      <c r="BD3" s="250" t="s">
        <v>383</v>
      </c>
      <c r="BE3" s="250" t="s">
        <v>384</v>
      </c>
      <c r="BF3" s="250" t="s">
        <v>385</v>
      </c>
      <c r="BG3" s="250" t="s">
        <v>386</v>
      </c>
      <c r="BH3" s="250" t="s">
        <v>387</v>
      </c>
      <c r="BI3" s="250" t="s">
        <v>388</v>
      </c>
      <c r="BJ3" s="250" t="s">
        <v>389</v>
      </c>
      <c r="BK3" s="250" t="s">
        <v>390</v>
      </c>
      <c r="BL3" s="250" t="s">
        <v>391</v>
      </c>
      <c r="BM3" s="250" t="s">
        <v>392</v>
      </c>
      <c r="BN3" s="250" t="s">
        <v>393</v>
      </c>
      <c r="BO3" s="250" t="s">
        <v>394</v>
      </c>
      <c r="BP3" s="250" t="s">
        <v>395</v>
      </c>
      <c r="BQ3" s="250" t="s">
        <v>396</v>
      </c>
      <c r="BR3" s="250" t="s">
        <v>397</v>
      </c>
      <c r="BS3" s="250" t="s">
        <v>398</v>
      </c>
      <c r="BT3" s="250" t="s">
        <v>399</v>
      </c>
      <c r="BU3" s="250" t="s">
        <v>400</v>
      </c>
      <c r="BV3" s="250" t="s">
        <v>401</v>
      </c>
      <c r="BW3" s="250" t="s">
        <v>402</v>
      </c>
      <c r="BX3" s="250" t="s">
        <v>403</v>
      </c>
      <c r="BY3" s="250" t="s">
        <v>404</v>
      </c>
      <c r="BZ3" s="250" t="s">
        <v>405</v>
      </c>
      <c r="CA3" s="250" t="s">
        <v>406</v>
      </c>
      <c r="CB3" s="250" t="s">
        <v>407</v>
      </c>
      <c r="CC3" s="250" t="s">
        <v>408</v>
      </c>
      <c r="CD3" s="250" t="s">
        <v>409</v>
      </c>
      <c r="CE3" s="250" t="s">
        <v>410</v>
      </c>
      <c r="CF3" s="250" t="s">
        <v>411</v>
      </c>
      <c r="CG3" s="250" t="s">
        <v>412</v>
      </c>
      <c r="CH3" s="250" t="s">
        <v>413</v>
      </c>
      <c r="CI3" s="250" t="s">
        <v>414</v>
      </c>
      <c r="CJ3" s="250" t="s">
        <v>415</v>
      </c>
      <c r="CK3" s="250" t="s">
        <v>416</v>
      </c>
      <c r="CL3" s="250" t="s">
        <v>417</v>
      </c>
      <c r="CM3" s="250" t="s">
        <v>418</v>
      </c>
      <c r="CN3" s="250" t="s">
        <v>419</v>
      </c>
      <c r="CO3" s="250" t="s">
        <v>420</v>
      </c>
      <c r="CP3" s="250" t="s">
        <v>421</v>
      </c>
      <c r="CQ3" s="250" t="s">
        <v>422</v>
      </c>
      <c r="CR3" s="250" t="s">
        <v>423</v>
      </c>
      <c r="CS3" s="250" t="s">
        <v>424</v>
      </c>
      <c r="CT3" s="250" t="s">
        <v>425</v>
      </c>
      <c r="CU3" s="250" t="s">
        <v>426</v>
      </c>
      <c r="CV3" s="250" t="s">
        <v>427</v>
      </c>
      <c r="CW3" s="250" t="s">
        <v>428</v>
      </c>
      <c r="CX3" s="250" t="s">
        <v>429</v>
      </c>
      <c r="CY3" s="250" t="s">
        <v>430</v>
      </c>
      <c r="CZ3" s="250" t="s">
        <v>431</v>
      </c>
      <c r="DA3" s="291" t="s">
        <v>432</v>
      </c>
    </row>
    <row r="4" spans="1:107" s="260" customFormat="1" ht="40" customHeight="1">
      <c r="A4" s="253"/>
      <c r="B4" s="283"/>
      <c r="C4" s="255" t="s">
        <v>590</v>
      </c>
      <c r="D4" s="256" t="s">
        <v>482</v>
      </c>
      <c r="E4" s="256" t="s">
        <v>591</v>
      </c>
      <c r="F4" s="256" t="s">
        <v>592</v>
      </c>
      <c r="G4" s="256" t="s">
        <v>593</v>
      </c>
      <c r="H4" s="256" t="s">
        <v>594</v>
      </c>
      <c r="I4" s="256" t="s">
        <v>595</v>
      </c>
      <c r="J4" s="256" t="s">
        <v>596</v>
      </c>
      <c r="K4" s="256" t="s">
        <v>597</v>
      </c>
      <c r="L4" s="256" t="s">
        <v>598</v>
      </c>
      <c r="M4" s="256" t="s">
        <v>491</v>
      </c>
      <c r="N4" s="256" t="s">
        <v>599</v>
      </c>
      <c r="O4" s="256" t="s">
        <v>600</v>
      </c>
      <c r="P4" s="256" t="s">
        <v>601</v>
      </c>
      <c r="Q4" s="256" t="s">
        <v>602</v>
      </c>
      <c r="R4" s="256" t="s">
        <v>603</v>
      </c>
      <c r="S4" s="256" t="s">
        <v>604</v>
      </c>
      <c r="T4" s="256" t="s">
        <v>605</v>
      </c>
      <c r="U4" s="256" t="s">
        <v>606</v>
      </c>
      <c r="V4" s="256" t="s">
        <v>607</v>
      </c>
      <c r="W4" s="256" t="s">
        <v>608</v>
      </c>
      <c r="X4" s="256" t="s">
        <v>609</v>
      </c>
      <c r="Y4" s="256" t="s">
        <v>610</v>
      </c>
      <c r="Z4" s="256" t="s">
        <v>611</v>
      </c>
      <c r="AA4" s="256" t="s">
        <v>612</v>
      </c>
      <c r="AB4" s="256" t="s">
        <v>613</v>
      </c>
      <c r="AC4" s="256" t="s">
        <v>614</v>
      </c>
      <c r="AD4" s="256" t="s">
        <v>615</v>
      </c>
      <c r="AE4" s="256" t="s">
        <v>616</v>
      </c>
      <c r="AF4" s="256" t="s">
        <v>617</v>
      </c>
      <c r="AG4" s="256" t="s">
        <v>618</v>
      </c>
      <c r="AH4" s="256" t="s">
        <v>619</v>
      </c>
      <c r="AI4" s="256" t="s">
        <v>620</v>
      </c>
      <c r="AJ4" s="256" t="s">
        <v>621</v>
      </c>
      <c r="AK4" s="256" t="s">
        <v>622</v>
      </c>
      <c r="AL4" s="256" t="s">
        <v>623</v>
      </c>
      <c r="AM4" s="256" t="s">
        <v>624</v>
      </c>
      <c r="AN4" s="256" t="s">
        <v>625</v>
      </c>
      <c r="AO4" s="256" t="s">
        <v>626</v>
      </c>
      <c r="AP4" s="256" t="s">
        <v>627</v>
      </c>
      <c r="AQ4" s="256" t="s">
        <v>628</v>
      </c>
      <c r="AR4" s="256" t="s">
        <v>629</v>
      </c>
      <c r="AS4" s="256" t="s">
        <v>630</v>
      </c>
      <c r="AT4" s="256" t="s">
        <v>631</v>
      </c>
      <c r="AU4" s="256" t="s">
        <v>632</v>
      </c>
      <c r="AV4" s="256" t="s">
        <v>633</v>
      </c>
      <c r="AW4" s="256" t="s">
        <v>634</v>
      </c>
      <c r="AX4" s="256" t="s">
        <v>635</v>
      </c>
      <c r="AY4" s="256" t="s">
        <v>636</v>
      </c>
      <c r="AZ4" s="256" t="s">
        <v>637</v>
      </c>
      <c r="BA4" s="256" t="s">
        <v>531</v>
      </c>
      <c r="BB4" s="256" t="s">
        <v>638</v>
      </c>
      <c r="BC4" s="256" t="s">
        <v>639</v>
      </c>
      <c r="BD4" s="256" t="s">
        <v>640</v>
      </c>
      <c r="BE4" s="256" t="s">
        <v>641</v>
      </c>
      <c r="BF4" s="256" t="s">
        <v>642</v>
      </c>
      <c r="BG4" s="256" t="s">
        <v>643</v>
      </c>
      <c r="BH4" s="256" t="s">
        <v>644</v>
      </c>
      <c r="BI4" s="256" t="s">
        <v>645</v>
      </c>
      <c r="BJ4" s="256" t="s">
        <v>329</v>
      </c>
      <c r="BK4" s="256" t="s">
        <v>646</v>
      </c>
      <c r="BL4" s="256" t="s">
        <v>541</v>
      </c>
      <c r="BM4" s="256" t="s">
        <v>542</v>
      </c>
      <c r="BN4" s="256" t="s">
        <v>647</v>
      </c>
      <c r="BO4" s="256" t="s">
        <v>648</v>
      </c>
      <c r="BP4" s="256" t="s">
        <v>649</v>
      </c>
      <c r="BQ4" s="256" t="s">
        <v>650</v>
      </c>
      <c r="BR4" s="256" t="s">
        <v>651</v>
      </c>
      <c r="BS4" s="256" t="s">
        <v>548</v>
      </c>
      <c r="BT4" s="256" t="s">
        <v>652</v>
      </c>
      <c r="BU4" s="256" t="s">
        <v>653</v>
      </c>
      <c r="BV4" s="256" t="s">
        <v>551</v>
      </c>
      <c r="BW4" s="256" t="s">
        <v>552</v>
      </c>
      <c r="BX4" s="256" t="s">
        <v>654</v>
      </c>
      <c r="BY4" s="256" t="s">
        <v>655</v>
      </c>
      <c r="BZ4" s="256" t="s">
        <v>656</v>
      </c>
      <c r="CA4" s="256" t="s">
        <v>657</v>
      </c>
      <c r="CB4" s="256" t="s">
        <v>658</v>
      </c>
      <c r="CC4" s="256" t="s">
        <v>659</v>
      </c>
      <c r="CD4" s="256" t="s">
        <v>559</v>
      </c>
      <c r="CE4" s="256" t="s">
        <v>660</v>
      </c>
      <c r="CF4" s="256" t="s">
        <v>561</v>
      </c>
      <c r="CG4" s="256" t="s">
        <v>661</v>
      </c>
      <c r="CH4" s="256" t="s">
        <v>662</v>
      </c>
      <c r="CI4" s="256" t="s">
        <v>663</v>
      </c>
      <c r="CJ4" s="256" t="s">
        <v>664</v>
      </c>
      <c r="CK4" s="256" t="s">
        <v>665</v>
      </c>
      <c r="CL4" s="256" t="s">
        <v>666</v>
      </c>
      <c r="CM4" s="256" t="s">
        <v>667</v>
      </c>
      <c r="CN4" s="256" t="s">
        <v>668</v>
      </c>
      <c r="CO4" s="256" t="s">
        <v>669</v>
      </c>
      <c r="CP4" s="256" t="s">
        <v>670</v>
      </c>
      <c r="CQ4" s="256" t="s">
        <v>671</v>
      </c>
      <c r="CR4" s="256" t="s">
        <v>672</v>
      </c>
      <c r="CS4" s="256" t="s">
        <v>673</v>
      </c>
      <c r="CT4" s="256" t="s">
        <v>674</v>
      </c>
      <c r="CU4" s="256" t="s">
        <v>675</v>
      </c>
      <c r="CV4" s="256" t="s">
        <v>577</v>
      </c>
      <c r="CW4" s="256" t="s">
        <v>676</v>
      </c>
      <c r="CX4" s="256" t="s">
        <v>677</v>
      </c>
      <c r="CY4" s="256" t="s">
        <v>678</v>
      </c>
      <c r="CZ4" s="256" t="s">
        <v>581</v>
      </c>
      <c r="DA4" s="292" t="s">
        <v>582</v>
      </c>
    </row>
    <row r="5" spans="1:107" s="299" customFormat="1" ht="15" customHeight="1">
      <c r="A5" s="293" t="s">
        <v>330</v>
      </c>
      <c r="B5" s="294" t="s">
        <v>590</v>
      </c>
      <c r="C5" s="295">
        <v>1.5958719326232097E-2</v>
      </c>
      <c r="D5" s="296">
        <v>6.7308017774012976E-2</v>
      </c>
      <c r="E5" s="296">
        <v>8.9139828488535994E-3</v>
      </c>
      <c r="F5" s="296">
        <v>1.708404400460639E-3</v>
      </c>
      <c r="G5" s="296">
        <v>0</v>
      </c>
      <c r="H5" s="296">
        <v>0</v>
      </c>
      <c r="I5" s="296">
        <v>0</v>
      </c>
      <c r="J5" s="296">
        <v>0</v>
      </c>
      <c r="K5" s="296">
        <v>3.007232484373283E-4</v>
      </c>
      <c r="L5" s="296">
        <v>1.5474430487140848E-4</v>
      </c>
      <c r="M5" s="296">
        <v>0.78542911270332005</v>
      </c>
      <c r="N5" s="296">
        <v>1.2000087653597943E-2</v>
      </c>
      <c r="O5" s="296">
        <v>6.0490531856845151E-2</v>
      </c>
      <c r="P5" s="296">
        <v>3.3109414728760833E-3</v>
      </c>
      <c r="Q5" s="296">
        <v>0.25571254604949034</v>
      </c>
      <c r="R5" s="296">
        <v>9.1012782076838952E-3</v>
      </c>
      <c r="S5" s="296">
        <v>4.5221827629374065E-4</v>
      </c>
      <c r="T5" s="296">
        <v>2.8506417207291929E-5</v>
      </c>
      <c r="U5" s="296">
        <v>0</v>
      </c>
      <c r="V5" s="296">
        <v>5.3205762788360877E-4</v>
      </c>
      <c r="W5" s="296">
        <v>4.5277637737680685E-5</v>
      </c>
      <c r="X5" s="296">
        <v>0</v>
      </c>
      <c r="Y5" s="296">
        <v>0</v>
      </c>
      <c r="Z5" s="296">
        <v>0</v>
      </c>
      <c r="AA5" s="296">
        <v>0</v>
      </c>
      <c r="AB5" s="296">
        <v>0</v>
      </c>
      <c r="AC5" s="296">
        <v>3.7156615179879502E-3</v>
      </c>
      <c r="AD5" s="296">
        <v>1.6425605224926396E-3</v>
      </c>
      <c r="AE5" s="296">
        <v>0</v>
      </c>
      <c r="AF5" s="296">
        <v>0</v>
      </c>
      <c r="AG5" s="296">
        <v>2.5809598925013874E-2</v>
      </c>
      <c r="AH5" s="296">
        <v>0</v>
      </c>
      <c r="AI5" s="296">
        <v>0</v>
      </c>
      <c r="AJ5" s="296">
        <v>0</v>
      </c>
      <c r="AK5" s="296">
        <v>1.3599406317975257E-4</v>
      </c>
      <c r="AL5" s="296">
        <v>0</v>
      </c>
      <c r="AM5" s="296">
        <v>0</v>
      </c>
      <c r="AN5" s="296">
        <v>0</v>
      </c>
      <c r="AO5" s="296">
        <v>0</v>
      </c>
      <c r="AP5" s="296">
        <v>0</v>
      </c>
      <c r="AQ5" s="296">
        <v>0</v>
      </c>
      <c r="AR5" s="296">
        <v>1.1307458100047723E-5</v>
      </c>
      <c r="AS5" s="296">
        <v>0</v>
      </c>
      <c r="AT5" s="296">
        <v>0</v>
      </c>
      <c r="AU5" s="296">
        <v>0</v>
      </c>
      <c r="AV5" s="296">
        <v>0</v>
      </c>
      <c r="AW5" s="296">
        <v>0</v>
      </c>
      <c r="AX5" s="296">
        <v>0</v>
      </c>
      <c r="AY5" s="296">
        <v>0</v>
      </c>
      <c r="AZ5" s="296">
        <v>0</v>
      </c>
      <c r="BA5" s="296">
        <v>0</v>
      </c>
      <c r="BB5" s="296">
        <v>0</v>
      </c>
      <c r="BC5" s="296">
        <v>0</v>
      </c>
      <c r="BD5" s="296">
        <v>0</v>
      </c>
      <c r="BE5" s="296">
        <v>0</v>
      </c>
      <c r="BF5" s="296">
        <v>0</v>
      </c>
      <c r="BG5" s="296">
        <v>0</v>
      </c>
      <c r="BH5" s="296">
        <v>0</v>
      </c>
      <c r="BI5" s="296">
        <v>3.835202501126908E-3</v>
      </c>
      <c r="BJ5" s="296">
        <v>0</v>
      </c>
      <c r="BK5" s="296">
        <v>6.3700208085612367E-4</v>
      </c>
      <c r="BL5" s="296">
        <v>7.0996884257095618E-6</v>
      </c>
      <c r="BM5" s="296">
        <v>1.9032689595974575E-3</v>
      </c>
      <c r="BN5" s="296">
        <v>0</v>
      </c>
      <c r="BO5" s="296">
        <v>0</v>
      </c>
      <c r="BP5" s="296">
        <v>0</v>
      </c>
      <c r="BQ5" s="296">
        <v>0</v>
      </c>
      <c r="BR5" s="296">
        <v>0</v>
      </c>
      <c r="BS5" s="296">
        <v>2.1971097571261852E-4</v>
      </c>
      <c r="BT5" s="296">
        <v>0</v>
      </c>
      <c r="BU5" s="296">
        <v>1.4414597374469177E-6</v>
      </c>
      <c r="BV5" s="296">
        <v>2.7791089346292441E-7</v>
      </c>
      <c r="BW5" s="296">
        <v>3.262798893909591E-6</v>
      </c>
      <c r="BX5" s="296">
        <v>0</v>
      </c>
      <c r="BY5" s="296">
        <v>0</v>
      </c>
      <c r="BZ5" s="296">
        <v>0</v>
      </c>
      <c r="CA5" s="296">
        <v>0</v>
      </c>
      <c r="CB5" s="296">
        <v>0</v>
      </c>
      <c r="CC5" s="296">
        <v>0</v>
      </c>
      <c r="CD5" s="296">
        <v>0</v>
      </c>
      <c r="CE5" s="296">
        <v>8.6498032219115502E-5</v>
      </c>
      <c r="CF5" s="296">
        <v>0</v>
      </c>
      <c r="CG5" s="296">
        <v>0</v>
      </c>
      <c r="CH5" s="296">
        <v>0</v>
      </c>
      <c r="CI5" s="296">
        <v>0</v>
      </c>
      <c r="CJ5" s="296">
        <v>2.9298135193051088E-6</v>
      </c>
      <c r="CK5" s="296">
        <v>3.0715064089200864E-4</v>
      </c>
      <c r="CL5" s="296">
        <v>0</v>
      </c>
      <c r="CM5" s="296">
        <v>3.9502172081023296E-4</v>
      </c>
      <c r="CN5" s="296">
        <v>5.4594876982892553E-3</v>
      </c>
      <c r="CO5" s="296">
        <v>3.759937650234814E-3</v>
      </c>
      <c r="CP5" s="296">
        <v>1.8853919388646847E-3</v>
      </c>
      <c r="CQ5" s="296">
        <v>7.2485791803858504E-5</v>
      </c>
      <c r="CR5" s="296">
        <v>0</v>
      </c>
      <c r="CS5" s="296">
        <v>0</v>
      </c>
      <c r="CT5" s="296">
        <v>1.0400832623732758E-6</v>
      </c>
      <c r="CU5" s="296">
        <v>1.7895732794851682E-2</v>
      </c>
      <c r="CV5" s="296">
        <v>2.0872600658322464E-2</v>
      </c>
      <c r="CW5" s="296">
        <v>6.1412393294182595E-5</v>
      </c>
      <c r="CX5" s="296">
        <v>1.6414694896881592E-3</v>
      </c>
      <c r="CY5" s="296">
        <v>6.3092379116744977E-3</v>
      </c>
      <c r="CZ5" s="296">
        <v>0</v>
      </c>
      <c r="DA5" s="297">
        <v>0</v>
      </c>
      <c r="DB5" s="298"/>
      <c r="DC5" s="298"/>
    </row>
    <row r="6" spans="1:107" s="299" customFormat="1" ht="15" customHeight="1">
      <c r="A6" s="300" t="s">
        <v>331</v>
      </c>
      <c r="B6" s="301" t="s">
        <v>482</v>
      </c>
      <c r="C6" s="295">
        <v>9.6812273231100185E-3</v>
      </c>
      <c r="D6" s="296">
        <v>4.8537301113366127E-2</v>
      </c>
      <c r="E6" s="296">
        <v>2.4041796308351574E-2</v>
      </c>
      <c r="F6" s="296">
        <v>1.8332012017189807E-4</v>
      </c>
      <c r="G6" s="296">
        <v>0</v>
      </c>
      <c r="H6" s="296">
        <v>0</v>
      </c>
      <c r="I6" s="296">
        <v>0</v>
      </c>
      <c r="J6" s="296">
        <v>0</v>
      </c>
      <c r="K6" s="296">
        <v>0.57765635419741912</v>
      </c>
      <c r="L6" s="296">
        <v>1.3850020893745806E-6</v>
      </c>
      <c r="M6" s="296">
        <v>0</v>
      </c>
      <c r="N6" s="296">
        <v>2.7014466771533999E-3</v>
      </c>
      <c r="O6" s="296">
        <v>1.2757074513818023E-2</v>
      </c>
      <c r="P6" s="296">
        <v>0</v>
      </c>
      <c r="Q6" s="296">
        <v>6.8718323864258588E-3</v>
      </c>
      <c r="R6" s="296">
        <v>1.3901751191616046E-3</v>
      </c>
      <c r="S6" s="296">
        <v>7.9023438471973281E-5</v>
      </c>
      <c r="T6" s="296">
        <v>0</v>
      </c>
      <c r="U6" s="296">
        <v>0</v>
      </c>
      <c r="V6" s="296">
        <v>0</v>
      </c>
      <c r="W6" s="296">
        <v>0</v>
      </c>
      <c r="X6" s="296">
        <v>0</v>
      </c>
      <c r="Y6" s="296">
        <v>5.3930418729935734E-4</v>
      </c>
      <c r="Z6" s="296">
        <v>0</v>
      </c>
      <c r="AA6" s="296">
        <v>0</v>
      </c>
      <c r="AB6" s="296">
        <v>0</v>
      </c>
      <c r="AC6" s="296">
        <v>1.4685244036330436E-5</v>
      </c>
      <c r="AD6" s="296">
        <v>0</v>
      </c>
      <c r="AE6" s="296">
        <v>0</v>
      </c>
      <c r="AF6" s="296">
        <v>0</v>
      </c>
      <c r="AG6" s="296">
        <v>0</v>
      </c>
      <c r="AH6" s="296">
        <v>2.2178755493215117E-3</v>
      </c>
      <c r="AI6" s="296">
        <v>0</v>
      </c>
      <c r="AJ6" s="296">
        <v>0</v>
      </c>
      <c r="AK6" s="296">
        <v>3.4840494409842672E-7</v>
      </c>
      <c r="AL6" s="296">
        <v>0</v>
      </c>
      <c r="AM6" s="296">
        <v>0</v>
      </c>
      <c r="AN6" s="296">
        <v>0</v>
      </c>
      <c r="AO6" s="296">
        <v>0</v>
      </c>
      <c r="AP6" s="296">
        <v>0</v>
      </c>
      <c r="AQ6" s="296">
        <v>0</v>
      </c>
      <c r="AR6" s="296">
        <v>0</v>
      </c>
      <c r="AS6" s="296">
        <v>0</v>
      </c>
      <c r="AT6" s="296">
        <v>0</v>
      </c>
      <c r="AU6" s="296">
        <v>0</v>
      </c>
      <c r="AV6" s="296">
        <v>0</v>
      </c>
      <c r="AW6" s="296">
        <v>0</v>
      </c>
      <c r="AX6" s="296">
        <v>0</v>
      </c>
      <c r="AY6" s="296">
        <v>0</v>
      </c>
      <c r="AZ6" s="296">
        <v>0</v>
      </c>
      <c r="BA6" s="296">
        <v>0</v>
      </c>
      <c r="BB6" s="296">
        <v>0</v>
      </c>
      <c r="BC6" s="296">
        <v>0</v>
      </c>
      <c r="BD6" s="296">
        <v>0</v>
      </c>
      <c r="BE6" s="296">
        <v>0</v>
      </c>
      <c r="BF6" s="296">
        <v>0</v>
      </c>
      <c r="BG6" s="296">
        <v>0</v>
      </c>
      <c r="BH6" s="296">
        <v>0</v>
      </c>
      <c r="BI6" s="296">
        <v>2.6509280593462158E-5</v>
      </c>
      <c r="BJ6" s="296">
        <v>0</v>
      </c>
      <c r="BK6" s="296">
        <v>0</v>
      </c>
      <c r="BL6" s="296">
        <v>0</v>
      </c>
      <c r="BM6" s="296">
        <v>0</v>
      </c>
      <c r="BN6" s="296">
        <v>0</v>
      </c>
      <c r="BO6" s="296">
        <v>0</v>
      </c>
      <c r="BP6" s="296">
        <v>0</v>
      </c>
      <c r="BQ6" s="296">
        <v>0</v>
      </c>
      <c r="BR6" s="296">
        <v>0</v>
      </c>
      <c r="BS6" s="296">
        <v>0</v>
      </c>
      <c r="BT6" s="296">
        <v>0</v>
      </c>
      <c r="BU6" s="296">
        <v>0</v>
      </c>
      <c r="BV6" s="296">
        <v>0</v>
      </c>
      <c r="BW6" s="296">
        <v>0</v>
      </c>
      <c r="BX6" s="296">
        <v>0</v>
      </c>
      <c r="BY6" s="296">
        <v>0</v>
      </c>
      <c r="BZ6" s="296">
        <v>0</v>
      </c>
      <c r="CA6" s="296">
        <v>0</v>
      </c>
      <c r="CB6" s="296">
        <v>0</v>
      </c>
      <c r="CC6" s="296">
        <v>0</v>
      </c>
      <c r="CD6" s="296">
        <v>0</v>
      </c>
      <c r="CE6" s="296">
        <v>1.0580316127212668E-5</v>
      </c>
      <c r="CF6" s="296">
        <v>0</v>
      </c>
      <c r="CG6" s="296">
        <v>0</v>
      </c>
      <c r="CH6" s="296">
        <v>0</v>
      </c>
      <c r="CI6" s="296">
        <v>0</v>
      </c>
      <c r="CJ6" s="296">
        <v>2.2435508931615698E-7</v>
      </c>
      <c r="CK6" s="296">
        <v>4.5592673257407537E-6</v>
      </c>
      <c r="CL6" s="296">
        <v>1.2409714764912152E-3</v>
      </c>
      <c r="CM6" s="296">
        <v>5.1569306268634437E-5</v>
      </c>
      <c r="CN6" s="296">
        <v>7.9657683684242653E-4</v>
      </c>
      <c r="CO6" s="296">
        <v>6.5491089272383374E-4</v>
      </c>
      <c r="CP6" s="296">
        <v>0</v>
      </c>
      <c r="CQ6" s="296">
        <v>0</v>
      </c>
      <c r="CR6" s="296">
        <v>0</v>
      </c>
      <c r="CS6" s="296">
        <v>0</v>
      </c>
      <c r="CT6" s="296">
        <v>0</v>
      </c>
      <c r="CU6" s="296">
        <v>2.8680615770387192E-3</v>
      </c>
      <c r="CV6" s="296">
        <v>5.4080572191554611E-3</v>
      </c>
      <c r="CW6" s="296">
        <v>0</v>
      </c>
      <c r="CX6" s="296">
        <v>1.3707002444587938E-6</v>
      </c>
      <c r="CY6" s="296">
        <v>2.3404358702902318E-4</v>
      </c>
      <c r="CZ6" s="296">
        <v>0</v>
      </c>
      <c r="DA6" s="297">
        <v>0</v>
      </c>
      <c r="DB6" s="298"/>
      <c r="DC6" s="298"/>
    </row>
    <row r="7" spans="1:107" s="299" customFormat="1" ht="15" customHeight="1">
      <c r="A7" s="300" t="s">
        <v>332</v>
      </c>
      <c r="B7" s="301" t="s">
        <v>591</v>
      </c>
      <c r="C7" s="295">
        <v>5.1323632408613276E-2</v>
      </c>
      <c r="D7" s="296">
        <v>9.0737785726700576E-2</v>
      </c>
      <c r="E7" s="296">
        <v>0</v>
      </c>
      <c r="F7" s="296">
        <v>1.8841386716203447E-4</v>
      </c>
      <c r="G7" s="296">
        <v>0</v>
      </c>
      <c r="H7" s="296">
        <v>0</v>
      </c>
      <c r="I7" s="296">
        <v>0</v>
      </c>
      <c r="J7" s="296">
        <v>0</v>
      </c>
      <c r="K7" s="296">
        <v>0</v>
      </c>
      <c r="L7" s="296">
        <v>0</v>
      </c>
      <c r="M7" s="296">
        <v>0</v>
      </c>
      <c r="N7" s="296">
        <v>0</v>
      </c>
      <c r="O7" s="296">
        <v>0</v>
      </c>
      <c r="P7" s="296">
        <v>0</v>
      </c>
      <c r="Q7" s="296">
        <v>0</v>
      </c>
      <c r="R7" s="296">
        <v>0</v>
      </c>
      <c r="S7" s="296">
        <v>0</v>
      </c>
      <c r="T7" s="296">
        <v>0</v>
      </c>
      <c r="U7" s="296">
        <v>0</v>
      </c>
      <c r="V7" s="296">
        <v>0</v>
      </c>
      <c r="W7" s="296">
        <v>0</v>
      </c>
      <c r="X7" s="296">
        <v>0</v>
      </c>
      <c r="Y7" s="296">
        <v>0</v>
      </c>
      <c r="Z7" s="296">
        <v>0</v>
      </c>
      <c r="AA7" s="296">
        <v>0</v>
      </c>
      <c r="AB7" s="296">
        <v>0</v>
      </c>
      <c r="AC7" s="296">
        <v>0</v>
      </c>
      <c r="AD7" s="296">
        <v>0</v>
      </c>
      <c r="AE7" s="296">
        <v>0</v>
      </c>
      <c r="AF7" s="296">
        <v>0</v>
      </c>
      <c r="AG7" s="296">
        <v>0</v>
      </c>
      <c r="AH7" s="296">
        <v>0</v>
      </c>
      <c r="AI7" s="296">
        <v>0</v>
      </c>
      <c r="AJ7" s="296">
        <v>0</v>
      </c>
      <c r="AK7" s="296">
        <v>0</v>
      </c>
      <c r="AL7" s="296">
        <v>0</v>
      </c>
      <c r="AM7" s="296">
        <v>0</v>
      </c>
      <c r="AN7" s="296">
        <v>0</v>
      </c>
      <c r="AO7" s="296">
        <v>0</v>
      </c>
      <c r="AP7" s="296">
        <v>0</v>
      </c>
      <c r="AQ7" s="296">
        <v>0</v>
      </c>
      <c r="AR7" s="296">
        <v>0</v>
      </c>
      <c r="AS7" s="296">
        <v>0</v>
      </c>
      <c r="AT7" s="296">
        <v>0</v>
      </c>
      <c r="AU7" s="296">
        <v>0</v>
      </c>
      <c r="AV7" s="296">
        <v>0</v>
      </c>
      <c r="AW7" s="296">
        <v>0</v>
      </c>
      <c r="AX7" s="296">
        <v>0</v>
      </c>
      <c r="AY7" s="296">
        <v>0</v>
      </c>
      <c r="AZ7" s="296">
        <v>0</v>
      </c>
      <c r="BA7" s="296">
        <v>0</v>
      </c>
      <c r="BB7" s="296">
        <v>0</v>
      </c>
      <c r="BC7" s="296">
        <v>0</v>
      </c>
      <c r="BD7" s="296">
        <v>0</v>
      </c>
      <c r="BE7" s="296">
        <v>0</v>
      </c>
      <c r="BF7" s="296">
        <v>0</v>
      </c>
      <c r="BG7" s="296">
        <v>0</v>
      </c>
      <c r="BH7" s="296">
        <v>0</v>
      </c>
      <c r="BI7" s="296">
        <v>0</v>
      </c>
      <c r="BJ7" s="296">
        <v>0</v>
      </c>
      <c r="BK7" s="296">
        <v>0</v>
      </c>
      <c r="BL7" s="296">
        <v>0</v>
      </c>
      <c r="BM7" s="296">
        <v>0</v>
      </c>
      <c r="BN7" s="296">
        <v>0</v>
      </c>
      <c r="BO7" s="296">
        <v>0</v>
      </c>
      <c r="BP7" s="296">
        <v>0</v>
      </c>
      <c r="BQ7" s="296">
        <v>0</v>
      </c>
      <c r="BR7" s="296">
        <v>0</v>
      </c>
      <c r="BS7" s="296">
        <v>0</v>
      </c>
      <c r="BT7" s="296">
        <v>0</v>
      </c>
      <c r="BU7" s="296">
        <v>0</v>
      </c>
      <c r="BV7" s="296">
        <v>0</v>
      </c>
      <c r="BW7" s="296">
        <v>0</v>
      </c>
      <c r="BX7" s="296">
        <v>0</v>
      </c>
      <c r="BY7" s="296">
        <v>0</v>
      </c>
      <c r="BZ7" s="296">
        <v>0</v>
      </c>
      <c r="CA7" s="296">
        <v>0</v>
      </c>
      <c r="CB7" s="296">
        <v>0</v>
      </c>
      <c r="CC7" s="296">
        <v>0</v>
      </c>
      <c r="CD7" s="296">
        <v>0</v>
      </c>
      <c r="CE7" s="296">
        <v>0</v>
      </c>
      <c r="CF7" s="296">
        <v>0</v>
      </c>
      <c r="CG7" s="296">
        <v>0</v>
      </c>
      <c r="CH7" s="296">
        <v>0</v>
      </c>
      <c r="CI7" s="296">
        <v>0</v>
      </c>
      <c r="CJ7" s="296">
        <v>0</v>
      </c>
      <c r="CK7" s="296">
        <v>1.13301792401961E-3</v>
      </c>
      <c r="CL7" s="296">
        <v>0</v>
      </c>
      <c r="CM7" s="296">
        <v>0</v>
      </c>
      <c r="CN7" s="296">
        <v>0</v>
      </c>
      <c r="CO7" s="296">
        <v>0</v>
      </c>
      <c r="CP7" s="296">
        <v>0</v>
      </c>
      <c r="CQ7" s="296">
        <v>0</v>
      </c>
      <c r="CR7" s="296">
        <v>0</v>
      </c>
      <c r="CS7" s="296">
        <v>0</v>
      </c>
      <c r="CT7" s="296">
        <v>0</v>
      </c>
      <c r="CU7" s="296">
        <v>0</v>
      </c>
      <c r="CV7" s="296">
        <v>0</v>
      </c>
      <c r="CW7" s="296">
        <v>0</v>
      </c>
      <c r="CX7" s="296">
        <v>8.9834015613366749E-4</v>
      </c>
      <c r="CY7" s="296">
        <v>0</v>
      </c>
      <c r="CZ7" s="296">
        <v>0</v>
      </c>
      <c r="DA7" s="297">
        <v>0</v>
      </c>
      <c r="DB7" s="298"/>
      <c r="DC7" s="298"/>
    </row>
    <row r="8" spans="1:107" s="299" customFormat="1" ht="15" customHeight="1">
      <c r="A8" s="300" t="s">
        <v>333</v>
      </c>
      <c r="B8" s="301" t="s">
        <v>592</v>
      </c>
      <c r="C8" s="295">
        <v>1.51277683728175E-4</v>
      </c>
      <c r="D8" s="296">
        <v>0</v>
      </c>
      <c r="E8" s="296">
        <v>0</v>
      </c>
      <c r="F8" s="296">
        <v>0.1652002654554211</v>
      </c>
      <c r="G8" s="296">
        <v>7.0064436809527824E-5</v>
      </c>
      <c r="H8" s="296">
        <v>0</v>
      </c>
      <c r="I8" s="296">
        <v>0</v>
      </c>
      <c r="J8" s="296">
        <v>2.2812297443924076E-5</v>
      </c>
      <c r="K8" s="296">
        <v>1.2425499565738601E-7</v>
      </c>
      <c r="L8" s="296">
        <v>5.1522077724734396E-5</v>
      </c>
      <c r="M8" s="296">
        <v>0</v>
      </c>
      <c r="N8" s="296">
        <v>1.074170035162737E-4</v>
      </c>
      <c r="O8" s="296">
        <v>1.3419423763036729E-3</v>
      </c>
      <c r="P8" s="296">
        <v>0</v>
      </c>
      <c r="Q8" s="296">
        <v>1.0764958144791426E-3</v>
      </c>
      <c r="R8" s="296">
        <v>6.2785477719003595E-6</v>
      </c>
      <c r="S8" s="296">
        <v>0</v>
      </c>
      <c r="T8" s="296">
        <v>0.20086988672756384</v>
      </c>
      <c r="U8" s="296">
        <v>1.3276581217114777E-5</v>
      </c>
      <c r="V8" s="296">
        <v>4.3830013132515553E-4</v>
      </c>
      <c r="W8" s="296">
        <v>2.9528894176748271E-6</v>
      </c>
      <c r="X8" s="296">
        <v>0</v>
      </c>
      <c r="Y8" s="296">
        <v>0</v>
      </c>
      <c r="Z8" s="296">
        <v>8.30043072505384E-5</v>
      </c>
      <c r="AA8" s="296">
        <v>0</v>
      </c>
      <c r="AB8" s="296">
        <v>0</v>
      </c>
      <c r="AC8" s="296">
        <v>0</v>
      </c>
      <c r="AD8" s="296">
        <v>3.3401473367531916E-4</v>
      </c>
      <c r="AE8" s="296">
        <v>0</v>
      </c>
      <c r="AF8" s="296">
        <v>0</v>
      </c>
      <c r="AG8" s="296">
        <v>0</v>
      </c>
      <c r="AH8" s="296">
        <v>5.0534361950598059E-4</v>
      </c>
      <c r="AI8" s="296">
        <v>0</v>
      </c>
      <c r="AJ8" s="296">
        <v>0</v>
      </c>
      <c r="AK8" s="296">
        <v>2.3226996273228449E-7</v>
      </c>
      <c r="AL8" s="296">
        <v>0</v>
      </c>
      <c r="AM8" s="296">
        <v>0</v>
      </c>
      <c r="AN8" s="296">
        <v>0</v>
      </c>
      <c r="AO8" s="296">
        <v>1.1026075146884429E-6</v>
      </c>
      <c r="AP8" s="296">
        <v>0</v>
      </c>
      <c r="AQ8" s="296">
        <v>0</v>
      </c>
      <c r="AR8" s="296">
        <v>0</v>
      </c>
      <c r="AS8" s="296">
        <v>0</v>
      </c>
      <c r="AT8" s="296">
        <v>0</v>
      </c>
      <c r="AU8" s="296">
        <v>0</v>
      </c>
      <c r="AV8" s="296">
        <v>0</v>
      </c>
      <c r="AW8" s="296">
        <v>0</v>
      </c>
      <c r="AX8" s="296">
        <v>0</v>
      </c>
      <c r="AY8" s="296">
        <v>0</v>
      </c>
      <c r="AZ8" s="296">
        <v>0</v>
      </c>
      <c r="BA8" s="296">
        <v>0</v>
      </c>
      <c r="BB8" s="296">
        <v>0</v>
      </c>
      <c r="BC8" s="296">
        <v>0</v>
      </c>
      <c r="BD8" s="296">
        <v>0</v>
      </c>
      <c r="BE8" s="296">
        <v>0</v>
      </c>
      <c r="BF8" s="296">
        <v>0</v>
      </c>
      <c r="BG8" s="296">
        <v>5.1034287719973212E-5</v>
      </c>
      <c r="BH8" s="296">
        <v>0</v>
      </c>
      <c r="BI8" s="296">
        <v>1.2643293070321217E-4</v>
      </c>
      <c r="BJ8" s="296">
        <v>0</v>
      </c>
      <c r="BK8" s="296">
        <v>9.5341607213634562E-6</v>
      </c>
      <c r="BL8" s="296">
        <v>3.2044252400470553E-5</v>
      </c>
      <c r="BM8" s="296">
        <v>5.4599106139205162E-5</v>
      </c>
      <c r="BN8" s="296">
        <v>0</v>
      </c>
      <c r="BO8" s="296">
        <v>0</v>
      </c>
      <c r="BP8" s="296">
        <v>0</v>
      </c>
      <c r="BQ8" s="296">
        <v>0</v>
      </c>
      <c r="BR8" s="296">
        <v>0</v>
      </c>
      <c r="BS8" s="296">
        <v>0</v>
      </c>
      <c r="BT8" s="296">
        <v>0</v>
      </c>
      <c r="BU8" s="296">
        <v>0</v>
      </c>
      <c r="BV8" s="296">
        <v>0</v>
      </c>
      <c r="BW8" s="296">
        <v>0</v>
      </c>
      <c r="BX8" s="296">
        <v>0</v>
      </c>
      <c r="BY8" s="296">
        <v>0</v>
      </c>
      <c r="BZ8" s="296">
        <v>0</v>
      </c>
      <c r="CA8" s="296">
        <v>0</v>
      </c>
      <c r="CB8" s="296">
        <v>0</v>
      </c>
      <c r="CC8" s="296">
        <v>0</v>
      </c>
      <c r="CD8" s="296">
        <v>0</v>
      </c>
      <c r="CE8" s="296">
        <v>0</v>
      </c>
      <c r="CF8" s="296">
        <v>0</v>
      </c>
      <c r="CG8" s="296">
        <v>0</v>
      </c>
      <c r="CH8" s="296">
        <v>0</v>
      </c>
      <c r="CI8" s="296">
        <v>0</v>
      </c>
      <c r="CJ8" s="296">
        <v>3.7612470855943963E-7</v>
      </c>
      <c r="CK8" s="296">
        <v>0</v>
      </c>
      <c r="CL8" s="296">
        <v>0</v>
      </c>
      <c r="CM8" s="296">
        <v>4.2678766215846789E-6</v>
      </c>
      <c r="CN8" s="296">
        <v>2.2050133486175533E-4</v>
      </c>
      <c r="CO8" s="296">
        <v>1.8261484707219374E-4</v>
      </c>
      <c r="CP8" s="296">
        <v>0</v>
      </c>
      <c r="CQ8" s="296">
        <v>0</v>
      </c>
      <c r="CR8" s="296">
        <v>0</v>
      </c>
      <c r="CS8" s="296">
        <v>0</v>
      </c>
      <c r="CT8" s="296">
        <v>0</v>
      </c>
      <c r="CU8" s="296">
        <v>1.7294830058206382E-3</v>
      </c>
      <c r="CV8" s="296">
        <v>1.9497751650010258E-3</v>
      </c>
      <c r="CW8" s="296">
        <v>0</v>
      </c>
      <c r="CX8" s="296">
        <v>0</v>
      </c>
      <c r="CY8" s="296">
        <v>1.4566065962155468E-4</v>
      </c>
      <c r="CZ8" s="296">
        <v>0</v>
      </c>
      <c r="DA8" s="297">
        <v>0</v>
      </c>
      <c r="DC8" s="298"/>
    </row>
    <row r="9" spans="1:107" s="299" customFormat="1" ht="15" customHeight="1">
      <c r="A9" s="300" t="s">
        <v>334</v>
      </c>
      <c r="B9" s="301" t="s">
        <v>593</v>
      </c>
      <c r="C9" s="295">
        <v>0</v>
      </c>
      <c r="D9" s="296">
        <v>0</v>
      </c>
      <c r="E9" s="296">
        <v>0</v>
      </c>
      <c r="F9" s="296">
        <v>0</v>
      </c>
      <c r="G9" s="296">
        <v>2.0040799297311573E-2</v>
      </c>
      <c r="H9" s="296">
        <v>0</v>
      </c>
      <c r="I9" s="296">
        <v>0</v>
      </c>
      <c r="J9" s="296">
        <v>0</v>
      </c>
      <c r="K9" s="296">
        <v>0</v>
      </c>
      <c r="L9" s="296">
        <v>0.34137788713578404</v>
      </c>
      <c r="M9" s="296">
        <v>0</v>
      </c>
      <c r="N9" s="296">
        <v>1.2914434583644377E-4</v>
      </c>
      <c r="O9" s="296">
        <v>1.5662411259510223E-3</v>
      </c>
      <c r="P9" s="296">
        <v>0</v>
      </c>
      <c r="Q9" s="296">
        <v>1.2578464827169308E-3</v>
      </c>
      <c r="R9" s="296">
        <v>1.0464246286500599E-6</v>
      </c>
      <c r="S9" s="296">
        <v>0</v>
      </c>
      <c r="T9" s="296">
        <v>0</v>
      </c>
      <c r="U9" s="296">
        <v>0</v>
      </c>
      <c r="V9" s="296">
        <v>0</v>
      </c>
      <c r="W9" s="296">
        <v>0</v>
      </c>
      <c r="X9" s="296">
        <v>0</v>
      </c>
      <c r="Y9" s="296">
        <v>3.6108418137804119E-5</v>
      </c>
      <c r="Z9" s="296">
        <v>0</v>
      </c>
      <c r="AA9" s="296">
        <v>0</v>
      </c>
      <c r="AB9" s="296">
        <v>0</v>
      </c>
      <c r="AC9" s="296">
        <v>1.1962578353682312E-4</v>
      </c>
      <c r="AD9" s="296">
        <v>0</v>
      </c>
      <c r="AE9" s="296">
        <v>0</v>
      </c>
      <c r="AF9" s="296">
        <v>0</v>
      </c>
      <c r="AG9" s="296">
        <v>0</v>
      </c>
      <c r="AH9" s="296">
        <v>0</v>
      </c>
      <c r="AI9" s="296">
        <v>0</v>
      </c>
      <c r="AJ9" s="296">
        <v>0</v>
      </c>
      <c r="AK9" s="296">
        <v>0</v>
      </c>
      <c r="AL9" s="296">
        <v>0</v>
      </c>
      <c r="AM9" s="296">
        <v>0</v>
      </c>
      <c r="AN9" s="296">
        <v>0</v>
      </c>
      <c r="AO9" s="296">
        <v>0</v>
      </c>
      <c r="AP9" s="296">
        <v>0</v>
      </c>
      <c r="AQ9" s="296">
        <v>0</v>
      </c>
      <c r="AR9" s="296">
        <v>0</v>
      </c>
      <c r="AS9" s="296">
        <v>0</v>
      </c>
      <c r="AT9" s="296">
        <v>0</v>
      </c>
      <c r="AU9" s="296">
        <v>0</v>
      </c>
      <c r="AV9" s="296">
        <v>0</v>
      </c>
      <c r="AW9" s="296">
        <v>0</v>
      </c>
      <c r="AX9" s="296">
        <v>0</v>
      </c>
      <c r="AY9" s="296">
        <v>0</v>
      </c>
      <c r="AZ9" s="296">
        <v>0</v>
      </c>
      <c r="BA9" s="296">
        <v>0</v>
      </c>
      <c r="BB9" s="296">
        <v>0</v>
      </c>
      <c r="BC9" s="296">
        <v>0</v>
      </c>
      <c r="BD9" s="296">
        <v>0</v>
      </c>
      <c r="BE9" s="296">
        <v>0</v>
      </c>
      <c r="BF9" s="296">
        <v>0</v>
      </c>
      <c r="BG9" s="296">
        <v>0</v>
      </c>
      <c r="BH9" s="296">
        <v>0</v>
      </c>
      <c r="BI9" s="296">
        <v>2.0732312815624474E-3</v>
      </c>
      <c r="BJ9" s="296">
        <v>0</v>
      </c>
      <c r="BK9" s="296">
        <v>0</v>
      </c>
      <c r="BL9" s="296">
        <v>0</v>
      </c>
      <c r="BM9" s="296">
        <v>0</v>
      </c>
      <c r="BN9" s="296">
        <v>0</v>
      </c>
      <c r="BO9" s="296">
        <v>0</v>
      </c>
      <c r="BP9" s="296">
        <v>0</v>
      </c>
      <c r="BQ9" s="296">
        <v>0</v>
      </c>
      <c r="BR9" s="296">
        <v>0</v>
      </c>
      <c r="BS9" s="296">
        <v>0</v>
      </c>
      <c r="BT9" s="296">
        <v>0</v>
      </c>
      <c r="BU9" s="296">
        <v>0</v>
      </c>
      <c r="BV9" s="296">
        <v>0</v>
      </c>
      <c r="BW9" s="296">
        <v>0</v>
      </c>
      <c r="BX9" s="296">
        <v>0</v>
      </c>
      <c r="BY9" s="296">
        <v>0</v>
      </c>
      <c r="BZ9" s="296">
        <v>0</v>
      </c>
      <c r="CA9" s="296">
        <v>0</v>
      </c>
      <c r="CB9" s="296">
        <v>0</v>
      </c>
      <c r="CC9" s="296">
        <v>0</v>
      </c>
      <c r="CD9" s="296">
        <v>0</v>
      </c>
      <c r="CE9" s="296">
        <v>9.1985584240319089E-6</v>
      </c>
      <c r="CF9" s="296">
        <v>0</v>
      </c>
      <c r="CG9" s="296">
        <v>0</v>
      </c>
      <c r="CH9" s="296">
        <v>0</v>
      </c>
      <c r="CI9" s="296">
        <v>0</v>
      </c>
      <c r="CJ9" s="296">
        <v>5.6528684268874846E-7</v>
      </c>
      <c r="CK9" s="296">
        <v>0</v>
      </c>
      <c r="CL9" s="296">
        <v>0</v>
      </c>
      <c r="CM9" s="296">
        <v>9.3223364699054293E-5</v>
      </c>
      <c r="CN9" s="296">
        <v>1.4663994832709373E-3</v>
      </c>
      <c r="CO9" s="296">
        <v>1.2312886832835683E-3</v>
      </c>
      <c r="CP9" s="296">
        <v>0</v>
      </c>
      <c r="CQ9" s="296">
        <v>0</v>
      </c>
      <c r="CR9" s="296">
        <v>0</v>
      </c>
      <c r="CS9" s="296">
        <v>0</v>
      </c>
      <c r="CT9" s="296">
        <v>0</v>
      </c>
      <c r="CU9" s="296">
        <v>5.9474429286713801E-3</v>
      </c>
      <c r="CV9" s="296">
        <v>9.2035012220333893E-3</v>
      </c>
      <c r="CW9" s="296">
        <v>0</v>
      </c>
      <c r="CX9" s="296">
        <v>1.5413384381567255E-5</v>
      </c>
      <c r="CY9" s="296">
        <v>4.8595885721353403E-4</v>
      </c>
      <c r="CZ9" s="296">
        <v>0</v>
      </c>
      <c r="DA9" s="297">
        <v>0</v>
      </c>
      <c r="DB9" s="298"/>
      <c r="DC9" s="298"/>
    </row>
    <row r="10" spans="1:107" s="299" customFormat="1" ht="15" customHeight="1">
      <c r="A10" s="300" t="s">
        <v>335</v>
      </c>
      <c r="B10" s="301" t="s">
        <v>594</v>
      </c>
      <c r="C10" s="295">
        <v>0</v>
      </c>
      <c r="D10" s="296">
        <v>0</v>
      </c>
      <c r="E10" s="296">
        <v>0</v>
      </c>
      <c r="F10" s="296">
        <v>0</v>
      </c>
      <c r="G10" s="296">
        <v>0</v>
      </c>
      <c r="H10" s="296">
        <v>0</v>
      </c>
      <c r="I10" s="296">
        <v>0</v>
      </c>
      <c r="J10" s="296">
        <v>0</v>
      </c>
      <c r="K10" s="296">
        <v>0</v>
      </c>
      <c r="L10" s="296">
        <v>0</v>
      </c>
      <c r="M10" s="296">
        <v>0</v>
      </c>
      <c r="N10" s="296">
        <v>0</v>
      </c>
      <c r="O10" s="296">
        <v>0</v>
      </c>
      <c r="P10" s="296">
        <v>0</v>
      </c>
      <c r="Q10" s="296">
        <v>0</v>
      </c>
      <c r="R10" s="296">
        <v>0</v>
      </c>
      <c r="S10" s="296">
        <v>0</v>
      </c>
      <c r="T10" s="296">
        <v>0</v>
      </c>
      <c r="U10" s="296">
        <v>0</v>
      </c>
      <c r="V10" s="296">
        <v>0</v>
      </c>
      <c r="W10" s="296">
        <v>0</v>
      </c>
      <c r="X10" s="296">
        <v>0</v>
      </c>
      <c r="Y10" s="296">
        <v>3.0581856390667539E-4</v>
      </c>
      <c r="Z10" s="296">
        <v>4.9578248384781051E-3</v>
      </c>
      <c r="AA10" s="296">
        <v>0</v>
      </c>
      <c r="AB10" s="296">
        <v>0</v>
      </c>
      <c r="AC10" s="296">
        <v>0</v>
      </c>
      <c r="AD10" s="296">
        <v>0</v>
      </c>
      <c r="AE10" s="296">
        <v>0</v>
      </c>
      <c r="AF10" s="296">
        <v>0</v>
      </c>
      <c r="AG10" s="296">
        <v>0</v>
      </c>
      <c r="AH10" s="296">
        <v>0</v>
      </c>
      <c r="AI10" s="296">
        <v>2.9177793131780917E-6</v>
      </c>
      <c r="AJ10" s="296">
        <v>6.805176282330023E-5</v>
      </c>
      <c r="AK10" s="296">
        <v>5.3828563863206932E-4</v>
      </c>
      <c r="AL10" s="296">
        <v>0</v>
      </c>
      <c r="AM10" s="296">
        <v>0</v>
      </c>
      <c r="AN10" s="296">
        <v>0</v>
      </c>
      <c r="AO10" s="296">
        <v>0</v>
      </c>
      <c r="AP10" s="296">
        <v>0.23213035080067293</v>
      </c>
      <c r="AQ10" s="296">
        <v>0</v>
      </c>
      <c r="AR10" s="296">
        <v>0</v>
      </c>
      <c r="AS10" s="296">
        <v>0</v>
      </c>
      <c r="AT10" s="296">
        <v>0</v>
      </c>
      <c r="AU10" s="296">
        <v>0</v>
      </c>
      <c r="AV10" s="296">
        <v>0</v>
      </c>
      <c r="AW10" s="296">
        <v>0</v>
      </c>
      <c r="AX10" s="296">
        <v>0</v>
      </c>
      <c r="AY10" s="296">
        <v>0</v>
      </c>
      <c r="AZ10" s="296">
        <v>0</v>
      </c>
      <c r="BA10" s="296">
        <v>0</v>
      </c>
      <c r="BB10" s="296">
        <v>0</v>
      </c>
      <c r="BC10" s="296">
        <v>0</v>
      </c>
      <c r="BD10" s="296">
        <v>0</v>
      </c>
      <c r="BE10" s="296">
        <v>0</v>
      </c>
      <c r="BF10" s="296">
        <v>0</v>
      </c>
      <c r="BG10" s="296">
        <v>0</v>
      </c>
      <c r="BH10" s="296">
        <v>0</v>
      </c>
      <c r="BI10" s="296">
        <v>0</v>
      </c>
      <c r="BJ10" s="296">
        <v>0</v>
      </c>
      <c r="BK10" s="296">
        <v>0</v>
      </c>
      <c r="BL10" s="296">
        <v>0</v>
      </c>
      <c r="BM10" s="296">
        <v>0</v>
      </c>
      <c r="BN10" s="296">
        <v>0</v>
      </c>
      <c r="BO10" s="296">
        <v>0</v>
      </c>
      <c r="BP10" s="296">
        <v>0</v>
      </c>
      <c r="BQ10" s="296">
        <v>0</v>
      </c>
      <c r="BR10" s="296">
        <v>0</v>
      </c>
      <c r="BS10" s="296">
        <v>0</v>
      </c>
      <c r="BT10" s="296">
        <v>0</v>
      </c>
      <c r="BU10" s="296">
        <v>0</v>
      </c>
      <c r="BV10" s="296">
        <v>0</v>
      </c>
      <c r="BW10" s="296">
        <v>0</v>
      </c>
      <c r="BX10" s="296">
        <v>0</v>
      </c>
      <c r="BY10" s="296">
        <v>0</v>
      </c>
      <c r="BZ10" s="296">
        <v>0</v>
      </c>
      <c r="CA10" s="296">
        <v>0</v>
      </c>
      <c r="CB10" s="296">
        <v>0</v>
      </c>
      <c r="CC10" s="296">
        <v>0</v>
      </c>
      <c r="CD10" s="296">
        <v>0</v>
      </c>
      <c r="CE10" s="296">
        <v>0</v>
      </c>
      <c r="CF10" s="296">
        <v>0</v>
      </c>
      <c r="CG10" s="296">
        <v>0</v>
      </c>
      <c r="CH10" s="296">
        <v>0</v>
      </c>
      <c r="CI10" s="296">
        <v>0</v>
      </c>
      <c r="CJ10" s="296">
        <v>0</v>
      </c>
      <c r="CK10" s="296">
        <v>0</v>
      </c>
      <c r="CL10" s="296">
        <v>0</v>
      </c>
      <c r="CM10" s="296">
        <v>0</v>
      </c>
      <c r="CN10" s="296">
        <v>0</v>
      </c>
      <c r="CO10" s="296">
        <v>0</v>
      </c>
      <c r="CP10" s="296">
        <v>0</v>
      </c>
      <c r="CQ10" s="296">
        <v>0</v>
      </c>
      <c r="CR10" s="296">
        <v>0</v>
      </c>
      <c r="CS10" s="296">
        <v>0</v>
      </c>
      <c r="CT10" s="296">
        <v>0</v>
      </c>
      <c r="CU10" s="296">
        <v>0</v>
      </c>
      <c r="CV10" s="296">
        <v>0</v>
      </c>
      <c r="CW10" s="296">
        <v>0</v>
      </c>
      <c r="CX10" s="296">
        <v>0</v>
      </c>
      <c r="CY10" s="296">
        <v>0</v>
      </c>
      <c r="CZ10" s="296">
        <v>0</v>
      </c>
      <c r="DA10" s="297">
        <v>0</v>
      </c>
      <c r="DC10" s="298"/>
    </row>
    <row r="11" spans="1:107" s="299" customFormat="1" ht="15" customHeight="1">
      <c r="A11" s="300" t="s">
        <v>336</v>
      </c>
      <c r="B11" s="301" t="s">
        <v>595</v>
      </c>
      <c r="C11" s="295">
        <v>0</v>
      </c>
      <c r="D11" s="296">
        <v>0</v>
      </c>
      <c r="E11" s="296">
        <v>0</v>
      </c>
      <c r="F11" s="296">
        <v>0</v>
      </c>
      <c r="G11" s="296">
        <v>0</v>
      </c>
      <c r="H11" s="296">
        <v>0</v>
      </c>
      <c r="I11" s="296">
        <v>0</v>
      </c>
      <c r="J11" s="296">
        <v>0</v>
      </c>
      <c r="K11" s="296">
        <v>3.2044709406378493E-6</v>
      </c>
      <c r="L11" s="296">
        <v>0</v>
      </c>
      <c r="M11" s="296">
        <v>0</v>
      </c>
      <c r="N11" s="296">
        <v>2.684184706803883E-4</v>
      </c>
      <c r="O11" s="296">
        <v>2.7475867642107026E-5</v>
      </c>
      <c r="P11" s="296">
        <v>0</v>
      </c>
      <c r="Q11" s="296">
        <v>0</v>
      </c>
      <c r="R11" s="296">
        <v>7.324972400550419E-6</v>
      </c>
      <c r="S11" s="296">
        <v>0</v>
      </c>
      <c r="T11" s="296">
        <v>4.9921510332076831E-6</v>
      </c>
      <c r="U11" s="296">
        <v>0</v>
      </c>
      <c r="V11" s="296">
        <v>1.217272975921135E-2</v>
      </c>
      <c r="W11" s="296">
        <v>3.8138412385156439E-4</v>
      </c>
      <c r="X11" s="296">
        <v>0</v>
      </c>
      <c r="Y11" s="296">
        <v>6.8923655658049796E-2</v>
      </c>
      <c r="Z11" s="296">
        <v>9.6913137114142144E-4</v>
      </c>
      <c r="AA11" s="296">
        <v>2.1733636593378822E-3</v>
      </c>
      <c r="AB11" s="296">
        <v>1.2342110587623203E-3</v>
      </c>
      <c r="AC11" s="296">
        <v>3.6391535403899144E-5</v>
      </c>
      <c r="AD11" s="296">
        <v>1.3036602769313842E-4</v>
      </c>
      <c r="AE11" s="296">
        <v>2.5116463575889495E-3</v>
      </c>
      <c r="AF11" s="296">
        <v>1.9370460048426151E-6</v>
      </c>
      <c r="AG11" s="296">
        <v>2.4523120965150584E-4</v>
      </c>
      <c r="AH11" s="296">
        <v>0</v>
      </c>
      <c r="AI11" s="296">
        <v>1.1811170659744917E-4</v>
      </c>
      <c r="AJ11" s="296">
        <v>4.6346478300368338E-2</v>
      </c>
      <c r="AK11" s="296">
        <v>7.0601939221918856E-3</v>
      </c>
      <c r="AL11" s="296">
        <v>0</v>
      </c>
      <c r="AM11" s="296">
        <v>0</v>
      </c>
      <c r="AN11" s="296">
        <v>5.270777118833639E-3</v>
      </c>
      <c r="AO11" s="296">
        <v>1.1596389378619832E-4</v>
      </c>
      <c r="AP11" s="296">
        <v>1.927430577190687E-4</v>
      </c>
      <c r="AQ11" s="296">
        <v>0</v>
      </c>
      <c r="AR11" s="296">
        <v>1.541472596874153E-4</v>
      </c>
      <c r="AS11" s="296">
        <v>8.8487819081464907E-5</v>
      </c>
      <c r="AT11" s="296">
        <v>2.1840060493093393E-4</v>
      </c>
      <c r="AU11" s="296">
        <v>1.3877625562010366E-4</v>
      </c>
      <c r="AV11" s="296">
        <v>3.0806026157791912E-5</v>
      </c>
      <c r="AW11" s="296">
        <v>0</v>
      </c>
      <c r="AX11" s="296">
        <v>0</v>
      </c>
      <c r="AY11" s="296">
        <v>1.2166255109375987E-4</v>
      </c>
      <c r="AZ11" s="296">
        <v>5.3442137685507419E-5</v>
      </c>
      <c r="BA11" s="296">
        <v>0</v>
      </c>
      <c r="BB11" s="296">
        <v>0</v>
      </c>
      <c r="BC11" s="296">
        <v>2.1241656522414033E-4</v>
      </c>
      <c r="BD11" s="296">
        <v>0</v>
      </c>
      <c r="BE11" s="296">
        <v>6.9652671010048676E-5</v>
      </c>
      <c r="BF11" s="296">
        <v>6.159497558768405E-5</v>
      </c>
      <c r="BG11" s="296">
        <v>0</v>
      </c>
      <c r="BH11" s="296">
        <v>0</v>
      </c>
      <c r="BI11" s="296">
        <v>0</v>
      </c>
      <c r="BJ11" s="296">
        <v>7.0006616311580824E-5</v>
      </c>
      <c r="BK11" s="296">
        <v>0</v>
      </c>
      <c r="BL11" s="296">
        <v>0</v>
      </c>
      <c r="BM11" s="296">
        <v>0</v>
      </c>
      <c r="BN11" s="296">
        <v>3.011836068918898E-2</v>
      </c>
      <c r="BO11" s="296">
        <v>0.30230125738836144</v>
      </c>
      <c r="BP11" s="296">
        <v>0</v>
      </c>
      <c r="BQ11" s="296">
        <v>0</v>
      </c>
      <c r="BR11" s="296">
        <v>0</v>
      </c>
      <c r="BS11" s="296">
        <v>0</v>
      </c>
      <c r="BT11" s="296">
        <v>0</v>
      </c>
      <c r="BU11" s="296">
        <v>0</v>
      </c>
      <c r="BV11" s="296">
        <v>0</v>
      </c>
      <c r="BW11" s="296">
        <v>0</v>
      </c>
      <c r="BX11" s="296">
        <v>4.3979133000869414E-6</v>
      </c>
      <c r="BY11" s="296">
        <v>0</v>
      </c>
      <c r="BZ11" s="296">
        <v>0</v>
      </c>
      <c r="CA11" s="296">
        <v>0</v>
      </c>
      <c r="CB11" s="296">
        <v>0</v>
      </c>
      <c r="CC11" s="296">
        <v>2.0805179061170954E-4</v>
      </c>
      <c r="CD11" s="296">
        <v>0</v>
      </c>
      <c r="CE11" s="296">
        <v>0</v>
      </c>
      <c r="CF11" s="296">
        <v>0</v>
      </c>
      <c r="CG11" s="296">
        <v>0</v>
      </c>
      <c r="CH11" s="296">
        <v>0</v>
      </c>
      <c r="CI11" s="296">
        <v>0</v>
      </c>
      <c r="CJ11" s="296">
        <v>0</v>
      </c>
      <c r="CK11" s="296">
        <v>0</v>
      </c>
      <c r="CL11" s="296">
        <v>1.2718944537455572E-4</v>
      </c>
      <c r="CM11" s="296">
        <v>0</v>
      </c>
      <c r="CN11" s="296">
        <v>0</v>
      </c>
      <c r="CO11" s="296">
        <v>0</v>
      </c>
      <c r="CP11" s="296">
        <v>0</v>
      </c>
      <c r="CQ11" s="296">
        <v>0</v>
      </c>
      <c r="CR11" s="296">
        <v>0</v>
      </c>
      <c r="CS11" s="296">
        <v>1.4539068712338764E-6</v>
      </c>
      <c r="CT11" s="296">
        <v>0</v>
      </c>
      <c r="CU11" s="296">
        <v>0</v>
      </c>
      <c r="CV11" s="296">
        <v>0</v>
      </c>
      <c r="CW11" s="296">
        <v>0</v>
      </c>
      <c r="CX11" s="296">
        <v>0</v>
      </c>
      <c r="CY11" s="296">
        <v>0</v>
      </c>
      <c r="CZ11" s="296">
        <v>0</v>
      </c>
      <c r="DA11" s="297">
        <v>0</v>
      </c>
      <c r="DC11" s="298"/>
    </row>
    <row r="12" spans="1:107" s="299" customFormat="1" ht="15" customHeight="1">
      <c r="A12" s="300" t="s">
        <v>337</v>
      </c>
      <c r="B12" s="301" t="s">
        <v>596</v>
      </c>
      <c r="C12" s="295">
        <v>0</v>
      </c>
      <c r="D12" s="296">
        <v>0</v>
      </c>
      <c r="E12" s="296">
        <v>0</v>
      </c>
      <c r="F12" s="296">
        <v>2.1610358534336197E-3</v>
      </c>
      <c r="G12" s="296">
        <v>0</v>
      </c>
      <c r="H12" s="296">
        <v>0</v>
      </c>
      <c r="I12" s="296">
        <v>0</v>
      </c>
      <c r="J12" s="296">
        <v>2.2501455657223581E-3</v>
      </c>
      <c r="K12" s="296">
        <v>0</v>
      </c>
      <c r="L12" s="296">
        <v>0</v>
      </c>
      <c r="M12" s="296">
        <v>0</v>
      </c>
      <c r="N12" s="296">
        <v>0</v>
      </c>
      <c r="O12" s="296">
        <v>0</v>
      </c>
      <c r="P12" s="296">
        <v>0</v>
      </c>
      <c r="Q12" s="296">
        <v>0</v>
      </c>
      <c r="R12" s="296">
        <v>1.0464246286500599E-6</v>
      </c>
      <c r="S12" s="296">
        <v>0</v>
      </c>
      <c r="T12" s="296">
        <v>1.4994093209281026E-6</v>
      </c>
      <c r="U12" s="296">
        <v>0</v>
      </c>
      <c r="V12" s="296">
        <v>2.8785814555431048E-3</v>
      </c>
      <c r="W12" s="296">
        <v>4.2693859497215207E-5</v>
      </c>
      <c r="X12" s="296">
        <v>0</v>
      </c>
      <c r="Y12" s="296">
        <v>4.5825181848263372E-3</v>
      </c>
      <c r="Z12" s="296">
        <v>8.9958722182340272E-4</v>
      </c>
      <c r="AA12" s="296">
        <v>3.0831437958049029E-3</v>
      </c>
      <c r="AB12" s="296">
        <v>0</v>
      </c>
      <c r="AC12" s="296">
        <v>9.6713587093278364E-5</v>
      </c>
      <c r="AD12" s="296">
        <v>5.5797688381481335E-5</v>
      </c>
      <c r="AE12" s="296">
        <v>5.3315804463250405E-2</v>
      </c>
      <c r="AF12" s="296">
        <v>0</v>
      </c>
      <c r="AG12" s="296">
        <v>1.8096573481728157E-4</v>
      </c>
      <c r="AH12" s="296">
        <v>0</v>
      </c>
      <c r="AI12" s="296">
        <v>4.3311632835988122E-2</v>
      </c>
      <c r="AJ12" s="296">
        <v>8.171764054219309E-2</v>
      </c>
      <c r="AK12" s="296">
        <v>7.4401759677237667E-2</v>
      </c>
      <c r="AL12" s="296">
        <v>0</v>
      </c>
      <c r="AM12" s="296">
        <v>0</v>
      </c>
      <c r="AN12" s="296">
        <v>0</v>
      </c>
      <c r="AO12" s="296">
        <v>1.7246302367678545E-4</v>
      </c>
      <c r="AP12" s="296">
        <v>1.6906557002513138E-4</v>
      </c>
      <c r="AQ12" s="296">
        <v>0</v>
      </c>
      <c r="AR12" s="296">
        <v>5.9779870396575836E-5</v>
      </c>
      <c r="AS12" s="296">
        <v>4.1218528241842748E-5</v>
      </c>
      <c r="AT12" s="296">
        <v>8.5574077589238207E-6</v>
      </c>
      <c r="AU12" s="296">
        <v>1.0924778040716205E-5</v>
      </c>
      <c r="AV12" s="296">
        <v>6.4367364684084501E-5</v>
      </c>
      <c r="AW12" s="296">
        <v>4.534827573710537E-5</v>
      </c>
      <c r="AX12" s="296">
        <v>0</v>
      </c>
      <c r="AY12" s="296">
        <v>0</v>
      </c>
      <c r="AZ12" s="296">
        <v>0</v>
      </c>
      <c r="BA12" s="296">
        <v>0</v>
      </c>
      <c r="BB12" s="296">
        <v>0</v>
      </c>
      <c r="BC12" s="296">
        <v>0</v>
      </c>
      <c r="BD12" s="296">
        <v>0</v>
      </c>
      <c r="BE12" s="296">
        <v>0</v>
      </c>
      <c r="BF12" s="296">
        <v>0</v>
      </c>
      <c r="BG12" s="296">
        <v>0</v>
      </c>
      <c r="BH12" s="296">
        <v>0</v>
      </c>
      <c r="BI12" s="296">
        <v>5.6204418069379157E-4</v>
      </c>
      <c r="BJ12" s="296">
        <v>0</v>
      </c>
      <c r="BK12" s="296">
        <v>1.7028989546175189E-3</v>
      </c>
      <c r="BL12" s="296">
        <v>2.3573516359616479E-4</v>
      </c>
      <c r="BM12" s="296">
        <v>1.3157991856327322E-2</v>
      </c>
      <c r="BN12" s="296">
        <v>-1.0077500742606601E-6</v>
      </c>
      <c r="BO12" s="296">
        <v>0</v>
      </c>
      <c r="BP12" s="296">
        <v>0</v>
      </c>
      <c r="BQ12" s="296">
        <v>0</v>
      </c>
      <c r="BR12" s="296">
        <v>0</v>
      </c>
      <c r="BS12" s="296">
        <v>0</v>
      </c>
      <c r="BT12" s="296">
        <v>0</v>
      </c>
      <c r="BU12" s="296">
        <v>0</v>
      </c>
      <c r="BV12" s="296">
        <v>0</v>
      </c>
      <c r="BW12" s="296">
        <v>0</v>
      </c>
      <c r="BX12" s="296">
        <v>0</v>
      </c>
      <c r="BY12" s="296">
        <v>0</v>
      </c>
      <c r="BZ12" s="296">
        <v>0</v>
      </c>
      <c r="CA12" s="296">
        <v>0</v>
      </c>
      <c r="CB12" s="296">
        <v>0</v>
      </c>
      <c r="CC12" s="296">
        <v>0</v>
      </c>
      <c r="CD12" s="296">
        <v>0</v>
      </c>
      <c r="CE12" s="296">
        <v>0</v>
      </c>
      <c r="CF12" s="296">
        <v>0</v>
      </c>
      <c r="CG12" s="296">
        <v>0</v>
      </c>
      <c r="CH12" s="296">
        <v>0</v>
      </c>
      <c r="CI12" s="296">
        <v>0</v>
      </c>
      <c r="CJ12" s="296">
        <v>7.324533798262772E-7</v>
      </c>
      <c r="CK12" s="296">
        <v>0</v>
      </c>
      <c r="CL12" s="296">
        <v>0</v>
      </c>
      <c r="CM12" s="296">
        <v>0</v>
      </c>
      <c r="CN12" s="296">
        <v>0</v>
      </c>
      <c r="CO12" s="296">
        <v>0</v>
      </c>
      <c r="CP12" s="296">
        <v>0</v>
      </c>
      <c r="CQ12" s="296">
        <v>0</v>
      </c>
      <c r="CR12" s="296">
        <v>0</v>
      </c>
      <c r="CS12" s="296">
        <v>0</v>
      </c>
      <c r="CT12" s="296">
        <v>0</v>
      </c>
      <c r="CU12" s="296">
        <v>-4.798228205200495E-5</v>
      </c>
      <c r="CV12" s="296">
        <v>-2.7061435927393599E-5</v>
      </c>
      <c r="CW12" s="296">
        <v>0</v>
      </c>
      <c r="CX12" s="296">
        <v>2.0294755660303163E-5</v>
      </c>
      <c r="CY12" s="296">
        <v>6.7732022669613495E-5</v>
      </c>
      <c r="CZ12" s="296">
        <v>0</v>
      </c>
      <c r="DA12" s="297">
        <v>1.0588137607894515E-4</v>
      </c>
      <c r="DB12" s="298"/>
      <c r="DC12" s="298"/>
    </row>
    <row r="13" spans="1:107" s="299" customFormat="1" ht="15" customHeight="1">
      <c r="A13" s="300" t="s">
        <v>338</v>
      </c>
      <c r="B13" s="301" t="s">
        <v>597</v>
      </c>
      <c r="C13" s="295">
        <v>0</v>
      </c>
      <c r="D13" s="296">
        <v>3.8828405556868645E-4</v>
      </c>
      <c r="E13" s="296">
        <v>0</v>
      </c>
      <c r="F13" s="296">
        <v>0</v>
      </c>
      <c r="G13" s="296">
        <v>0</v>
      </c>
      <c r="H13" s="296">
        <v>0</v>
      </c>
      <c r="I13" s="296">
        <v>0</v>
      </c>
      <c r="J13" s="296">
        <v>0</v>
      </c>
      <c r="K13" s="296">
        <v>5.7720251609564878E-2</v>
      </c>
      <c r="L13" s="296">
        <v>2.2160033429993287E-6</v>
      </c>
      <c r="M13" s="296">
        <v>0</v>
      </c>
      <c r="N13" s="296">
        <v>2.8048634516126297E-2</v>
      </c>
      <c r="O13" s="296">
        <v>3.6140519590707812E-2</v>
      </c>
      <c r="P13" s="296">
        <v>1.2488511728908695E-2</v>
      </c>
      <c r="Q13" s="296">
        <v>1.3982399348188903E-2</v>
      </c>
      <c r="R13" s="296">
        <v>0</v>
      </c>
      <c r="S13" s="296">
        <v>6.6869616474627986E-4</v>
      </c>
      <c r="T13" s="296">
        <v>0</v>
      </c>
      <c r="U13" s="296">
        <v>0</v>
      </c>
      <c r="V13" s="296">
        <v>9.5968880270383688E-4</v>
      </c>
      <c r="W13" s="296">
        <v>0</v>
      </c>
      <c r="X13" s="296">
        <v>0</v>
      </c>
      <c r="Y13" s="296">
        <v>0</v>
      </c>
      <c r="Z13" s="296">
        <v>0</v>
      </c>
      <c r="AA13" s="296">
        <v>0</v>
      </c>
      <c r="AB13" s="296">
        <v>0</v>
      </c>
      <c r="AC13" s="296">
        <v>2.7605846978149269E-3</v>
      </c>
      <c r="AD13" s="296">
        <v>3.7672439284658207E-3</v>
      </c>
      <c r="AE13" s="296">
        <v>0</v>
      </c>
      <c r="AF13" s="296">
        <v>0</v>
      </c>
      <c r="AG13" s="296">
        <v>0</v>
      </c>
      <c r="AH13" s="296">
        <v>7.9852527683230493E-3</v>
      </c>
      <c r="AI13" s="296">
        <v>0</v>
      </c>
      <c r="AJ13" s="296">
        <v>0</v>
      </c>
      <c r="AK13" s="296">
        <v>0</v>
      </c>
      <c r="AL13" s="296">
        <v>0</v>
      </c>
      <c r="AM13" s="296">
        <v>0</v>
      </c>
      <c r="AN13" s="296">
        <v>0</v>
      </c>
      <c r="AO13" s="296">
        <v>0</v>
      </c>
      <c r="AP13" s="296">
        <v>0</v>
      </c>
      <c r="AQ13" s="296">
        <v>0</v>
      </c>
      <c r="AR13" s="296">
        <v>0</v>
      </c>
      <c r="AS13" s="296">
        <v>0</v>
      </c>
      <c r="AT13" s="296">
        <v>0</v>
      </c>
      <c r="AU13" s="296">
        <v>0</v>
      </c>
      <c r="AV13" s="296">
        <v>0</v>
      </c>
      <c r="AW13" s="296">
        <v>0</v>
      </c>
      <c r="AX13" s="296">
        <v>0</v>
      </c>
      <c r="AY13" s="296">
        <v>0</v>
      </c>
      <c r="AZ13" s="296">
        <v>0</v>
      </c>
      <c r="BA13" s="296">
        <v>0</v>
      </c>
      <c r="BB13" s="296">
        <v>0</v>
      </c>
      <c r="BC13" s="296">
        <v>0</v>
      </c>
      <c r="BD13" s="296">
        <v>0</v>
      </c>
      <c r="BE13" s="296">
        <v>0</v>
      </c>
      <c r="BF13" s="296">
        <v>0</v>
      </c>
      <c r="BG13" s="296">
        <v>0</v>
      </c>
      <c r="BH13" s="296">
        <v>0</v>
      </c>
      <c r="BI13" s="296">
        <v>1.3001932542365967E-3</v>
      </c>
      <c r="BJ13" s="296">
        <v>0</v>
      </c>
      <c r="BK13" s="296">
        <v>0</v>
      </c>
      <c r="BL13" s="296">
        <v>0</v>
      </c>
      <c r="BM13" s="296">
        <v>0</v>
      </c>
      <c r="BN13" s="296">
        <v>0</v>
      </c>
      <c r="BO13" s="296">
        <v>0</v>
      </c>
      <c r="BP13" s="296">
        <v>0</v>
      </c>
      <c r="BQ13" s="296">
        <v>0</v>
      </c>
      <c r="BR13" s="296">
        <v>0</v>
      </c>
      <c r="BS13" s="296">
        <v>0</v>
      </c>
      <c r="BT13" s="296">
        <v>0</v>
      </c>
      <c r="BU13" s="296">
        <v>0</v>
      </c>
      <c r="BV13" s="296">
        <v>0</v>
      </c>
      <c r="BW13" s="296">
        <v>0</v>
      </c>
      <c r="BX13" s="296">
        <v>0</v>
      </c>
      <c r="BY13" s="296">
        <v>0</v>
      </c>
      <c r="BZ13" s="296">
        <v>0</v>
      </c>
      <c r="CA13" s="296">
        <v>0</v>
      </c>
      <c r="CB13" s="296">
        <v>0</v>
      </c>
      <c r="CC13" s="296">
        <v>0</v>
      </c>
      <c r="CD13" s="296">
        <v>0</v>
      </c>
      <c r="CE13" s="296">
        <v>6.4488605947021993E-5</v>
      </c>
      <c r="CF13" s="296">
        <v>0</v>
      </c>
      <c r="CG13" s="296">
        <v>0</v>
      </c>
      <c r="CH13" s="296">
        <v>0</v>
      </c>
      <c r="CI13" s="296">
        <v>0</v>
      </c>
      <c r="CJ13" s="296">
        <v>4.1120768576132892E-5</v>
      </c>
      <c r="CK13" s="296">
        <v>3.5682265859876318E-5</v>
      </c>
      <c r="CL13" s="296">
        <v>0</v>
      </c>
      <c r="CM13" s="296">
        <v>3.3793026219895158E-4</v>
      </c>
      <c r="CN13" s="296">
        <v>4.6150117904964448E-3</v>
      </c>
      <c r="CO13" s="296">
        <v>3.4937845875263936E-3</v>
      </c>
      <c r="CP13" s="296">
        <v>0</v>
      </c>
      <c r="CQ13" s="296">
        <v>0</v>
      </c>
      <c r="CR13" s="296">
        <v>0</v>
      </c>
      <c r="CS13" s="296">
        <v>0</v>
      </c>
      <c r="CT13" s="296">
        <v>0</v>
      </c>
      <c r="CU13" s="296">
        <v>2.3755901868531163E-2</v>
      </c>
      <c r="CV13" s="296">
        <v>5.1063487267025226E-2</v>
      </c>
      <c r="CW13" s="296">
        <v>0</v>
      </c>
      <c r="CX13" s="296">
        <v>1.3273413591748933E-5</v>
      </c>
      <c r="CY13" s="296">
        <v>2.1345526079037383E-3</v>
      </c>
      <c r="CZ13" s="296">
        <v>0</v>
      </c>
      <c r="DA13" s="297">
        <v>0</v>
      </c>
      <c r="DC13" s="298"/>
    </row>
    <row r="14" spans="1:107" s="299" customFormat="1" ht="15" customHeight="1">
      <c r="A14" s="300" t="s">
        <v>339</v>
      </c>
      <c r="B14" s="301" t="s">
        <v>598</v>
      </c>
      <c r="C14" s="295">
        <v>0</v>
      </c>
      <c r="D14" s="296">
        <v>0</v>
      </c>
      <c r="E14" s="296">
        <v>0</v>
      </c>
      <c r="F14" s="296">
        <v>0</v>
      </c>
      <c r="G14" s="296">
        <v>2.6353894423668135E-2</v>
      </c>
      <c r="H14" s="296">
        <v>0</v>
      </c>
      <c r="I14" s="296">
        <v>0</v>
      </c>
      <c r="J14" s="296">
        <v>0</v>
      </c>
      <c r="K14" s="296">
        <v>1.1884663347798294E-4</v>
      </c>
      <c r="L14" s="296">
        <v>3.3877804035658661E-2</v>
      </c>
      <c r="M14" s="296">
        <v>0</v>
      </c>
      <c r="N14" s="296">
        <v>2.6224550739132762E-3</v>
      </c>
      <c r="O14" s="296">
        <v>1.162580379017402E-2</v>
      </c>
      <c r="P14" s="296">
        <v>0</v>
      </c>
      <c r="Q14" s="296">
        <v>8.656428092707863E-3</v>
      </c>
      <c r="R14" s="296">
        <v>1.5696369429750899E-6</v>
      </c>
      <c r="S14" s="296">
        <v>0</v>
      </c>
      <c r="T14" s="296">
        <v>0</v>
      </c>
      <c r="U14" s="296">
        <v>0</v>
      </c>
      <c r="V14" s="296">
        <v>0</v>
      </c>
      <c r="W14" s="296">
        <v>0</v>
      </c>
      <c r="X14" s="296">
        <v>0</v>
      </c>
      <c r="Y14" s="296">
        <v>0</v>
      </c>
      <c r="Z14" s="296">
        <v>0</v>
      </c>
      <c r="AA14" s="296">
        <v>0</v>
      </c>
      <c r="AB14" s="296">
        <v>0</v>
      </c>
      <c r="AC14" s="296">
        <v>1.9803641136584293E-5</v>
      </c>
      <c r="AD14" s="296">
        <v>0</v>
      </c>
      <c r="AE14" s="296">
        <v>0</v>
      </c>
      <c r="AF14" s="296">
        <v>0</v>
      </c>
      <c r="AG14" s="296">
        <v>0</v>
      </c>
      <c r="AH14" s="296">
        <v>0</v>
      </c>
      <c r="AI14" s="296">
        <v>0</v>
      </c>
      <c r="AJ14" s="296">
        <v>0</v>
      </c>
      <c r="AK14" s="296">
        <v>0</v>
      </c>
      <c r="AL14" s="296">
        <v>0</v>
      </c>
      <c r="AM14" s="296">
        <v>0</v>
      </c>
      <c r="AN14" s="296">
        <v>0</v>
      </c>
      <c r="AO14" s="296">
        <v>0</v>
      </c>
      <c r="AP14" s="296">
        <v>0</v>
      </c>
      <c r="AQ14" s="296">
        <v>0</v>
      </c>
      <c r="AR14" s="296">
        <v>0</v>
      </c>
      <c r="AS14" s="296">
        <v>0</v>
      </c>
      <c r="AT14" s="296">
        <v>0</v>
      </c>
      <c r="AU14" s="296">
        <v>0</v>
      </c>
      <c r="AV14" s="296">
        <v>0</v>
      </c>
      <c r="AW14" s="296">
        <v>0</v>
      </c>
      <c r="AX14" s="296">
        <v>0</v>
      </c>
      <c r="AY14" s="296">
        <v>0</v>
      </c>
      <c r="AZ14" s="296">
        <v>0</v>
      </c>
      <c r="BA14" s="296">
        <v>0</v>
      </c>
      <c r="BB14" s="296">
        <v>0</v>
      </c>
      <c r="BC14" s="296">
        <v>0</v>
      </c>
      <c r="BD14" s="296">
        <v>0</v>
      </c>
      <c r="BE14" s="296">
        <v>0</v>
      </c>
      <c r="BF14" s="296">
        <v>0</v>
      </c>
      <c r="BG14" s="296">
        <v>0</v>
      </c>
      <c r="BH14" s="296">
        <v>0</v>
      </c>
      <c r="BI14" s="296">
        <v>0</v>
      </c>
      <c r="BJ14" s="296">
        <v>0</v>
      </c>
      <c r="BK14" s="296">
        <v>0</v>
      </c>
      <c r="BL14" s="296">
        <v>0</v>
      </c>
      <c r="BM14" s="296">
        <v>0</v>
      </c>
      <c r="BN14" s="296">
        <v>0</v>
      </c>
      <c r="BO14" s="296">
        <v>0</v>
      </c>
      <c r="BP14" s="296">
        <v>0</v>
      </c>
      <c r="BQ14" s="296">
        <v>0</v>
      </c>
      <c r="BR14" s="296">
        <v>0</v>
      </c>
      <c r="BS14" s="296">
        <v>0</v>
      </c>
      <c r="BT14" s="296">
        <v>0</v>
      </c>
      <c r="BU14" s="296">
        <v>0</v>
      </c>
      <c r="BV14" s="296">
        <v>0</v>
      </c>
      <c r="BW14" s="296">
        <v>0</v>
      </c>
      <c r="BX14" s="296">
        <v>0</v>
      </c>
      <c r="BY14" s="296">
        <v>0</v>
      </c>
      <c r="BZ14" s="296">
        <v>0</v>
      </c>
      <c r="CA14" s="296">
        <v>0</v>
      </c>
      <c r="CB14" s="296">
        <v>0</v>
      </c>
      <c r="CC14" s="296">
        <v>0</v>
      </c>
      <c r="CD14" s="296">
        <v>0</v>
      </c>
      <c r="CE14" s="296">
        <v>1.4429498300359068E-5</v>
      </c>
      <c r="CF14" s="296">
        <v>0</v>
      </c>
      <c r="CG14" s="296">
        <v>0</v>
      </c>
      <c r="CH14" s="296">
        <v>0</v>
      </c>
      <c r="CI14" s="296">
        <v>0</v>
      </c>
      <c r="CJ14" s="296">
        <v>8.9434097368577873E-6</v>
      </c>
      <c r="CK14" s="296">
        <v>1.1042225514359842E-5</v>
      </c>
      <c r="CL14" s="296">
        <v>0</v>
      </c>
      <c r="CM14" s="296">
        <v>2.0961222108494964E-4</v>
      </c>
      <c r="CN14" s="296">
        <v>4.13561342932494E-3</v>
      </c>
      <c r="CO14" s="296">
        <v>3.1382881980644836E-3</v>
      </c>
      <c r="CP14" s="296">
        <v>0</v>
      </c>
      <c r="CQ14" s="296">
        <v>0</v>
      </c>
      <c r="CR14" s="296">
        <v>0</v>
      </c>
      <c r="CS14" s="296">
        <v>0</v>
      </c>
      <c r="CT14" s="296">
        <v>0</v>
      </c>
      <c r="CU14" s="296">
        <v>1.308048993529775E-2</v>
      </c>
      <c r="CV14" s="296">
        <v>2.2976446202201704E-2</v>
      </c>
      <c r="CW14" s="296">
        <v>0</v>
      </c>
      <c r="CX14" s="296">
        <v>5.8604428819207619E-6</v>
      </c>
      <c r="CY14" s="296">
        <v>9.770712378910603E-4</v>
      </c>
      <c r="CZ14" s="296">
        <v>0</v>
      </c>
      <c r="DA14" s="297">
        <v>0</v>
      </c>
      <c r="DC14" s="298"/>
    </row>
    <row r="15" spans="1:107" s="299" customFormat="1" ht="15" customHeight="1">
      <c r="A15" s="300" t="s">
        <v>340</v>
      </c>
      <c r="B15" s="301" t="s">
        <v>491</v>
      </c>
      <c r="C15" s="295">
        <v>0</v>
      </c>
      <c r="D15" s="296">
        <v>9.7795244830936601E-4</v>
      </c>
      <c r="E15" s="296">
        <v>0</v>
      </c>
      <c r="F15" s="296">
        <v>4.3731187197146278E-3</v>
      </c>
      <c r="G15" s="296">
        <v>0</v>
      </c>
      <c r="H15" s="296">
        <v>0</v>
      </c>
      <c r="I15" s="296">
        <v>0</v>
      </c>
      <c r="J15" s="296">
        <v>0</v>
      </c>
      <c r="K15" s="296">
        <v>7.7822865701204915E-7</v>
      </c>
      <c r="L15" s="296">
        <v>3.0845975104785301E-5</v>
      </c>
      <c r="M15" s="296">
        <v>5.9294797649510019E-4</v>
      </c>
      <c r="N15" s="296">
        <v>6.5205222087135528E-2</v>
      </c>
      <c r="O15" s="296">
        <v>3.611191202066176E-2</v>
      </c>
      <c r="P15" s="296">
        <v>2.4814955482043505E-2</v>
      </c>
      <c r="Q15" s="296">
        <v>2.582867180347545E-2</v>
      </c>
      <c r="R15" s="296">
        <v>1.5696369429750899E-6</v>
      </c>
      <c r="S15" s="296">
        <v>0</v>
      </c>
      <c r="T15" s="296">
        <v>1.4203639895507046E-3</v>
      </c>
      <c r="U15" s="296">
        <v>0</v>
      </c>
      <c r="V15" s="296">
        <v>0</v>
      </c>
      <c r="W15" s="296">
        <v>0</v>
      </c>
      <c r="X15" s="296">
        <v>0</v>
      </c>
      <c r="Y15" s="296">
        <v>0</v>
      </c>
      <c r="Z15" s="296">
        <v>0</v>
      </c>
      <c r="AA15" s="296">
        <v>0</v>
      </c>
      <c r="AB15" s="296">
        <v>0</v>
      </c>
      <c r="AC15" s="296">
        <v>1.3398945288622661E-7</v>
      </c>
      <c r="AD15" s="296">
        <v>9.5138915673493521E-6</v>
      </c>
      <c r="AE15" s="296">
        <v>0</v>
      </c>
      <c r="AF15" s="296">
        <v>0</v>
      </c>
      <c r="AG15" s="296">
        <v>0</v>
      </c>
      <c r="AH15" s="296">
        <v>0</v>
      </c>
      <c r="AI15" s="296">
        <v>0</v>
      </c>
      <c r="AJ15" s="296">
        <v>0</v>
      </c>
      <c r="AK15" s="296">
        <v>6.0390190310393966E-6</v>
      </c>
      <c r="AL15" s="296">
        <v>0</v>
      </c>
      <c r="AM15" s="296">
        <v>0</v>
      </c>
      <c r="AN15" s="296">
        <v>0</v>
      </c>
      <c r="AO15" s="296">
        <v>0</v>
      </c>
      <c r="AP15" s="296">
        <v>0</v>
      </c>
      <c r="AQ15" s="296">
        <v>0</v>
      </c>
      <c r="AR15" s="296">
        <v>0</v>
      </c>
      <c r="AS15" s="296">
        <v>0</v>
      </c>
      <c r="AT15" s="296">
        <v>0</v>
      </c>
      <c r="AU15" s="296">
        <v>0</v>
      </c>
      <c r="AV15" s="296">
        <v>0</v>
      </c>
      <c r="AW15" s="296">
        <v>0</v>
      </c>
      <c r="AX15" s="296">
        <v>0</v>
      </c>
      <c r="AY15" s="296">
        <v>0</v>
      </c>
      <c r="AZ15" s="296">
        <v>0</v>
      </c>
      <c r="BA15" s="296">
        <v>0</v>
      </c>
      <c r="BB15" s="296">
        <v>0</v>
      </c>
      <c r="BC15" s="296">
        <v>0</v>
      </c>
      <c r="BD15" s="296">
        <v>0</v>
      </c>
      <c r="BE15" s="296">
        <v>0</v>
      </c>
      <c r="BF15" s="296">
        <v>0</v>
      </c>
      <c r="BG15" s="296">
        <v>0</v>
      </c>
      <c r="BH15" s="296">
        <v>0</v>
      </c>
      <c r="BI15" s="296">
        <v>1.6864751073375529E-6</v>
      </c>
      <c r="BJ15" s="296">
        <v>0</v>
      </c>
      <c r="BK15" s="296">
        <v>0</v>
      </c>
      <c r="BL15" s="296">
        <v>0</v>
      </c>
      <c r="BM15" s="296">
        <v>0</v>
      </c>
      <c r="BN15" s="296">
        <v>0</v>
      </c>
      <c r="BO15" s="296">
        <v>0</v>
      </c>
      <c r="BP15" s="296">
        <v>0</v>
      </c>
      <c r="BQ15" s="296">
        <v>0</v>
      </c>
      <c r="BR15" s="296">
        <v>0</v>
      </c>
      <c r="BS15" s="296">
        <v>0</v>
      </c>
      <c r="BT15" s="296">
        <v>0</v>
      </c>
      <c r="BU15" s="296">
        <v>0</v>
      </c>
      <c r="BV15" s="296">
        <v>0</v>
      </c>
      <c r="BW15" s="296">
        <v>0</v>
      </c>
      <c r="BX15" s="296">
        <v>0</v>
      </c>
      <c r="BY15" s="296">
        <v>0</v>
      </c>
      <c r="BZ15" s="296">
        <v>0</v>
      </c>
      <c r="CA15" s="296">
        <v>0</v>
      </c>
      <c r="CB15" s="296">
        <v>0</v>
      </c>
      <c r="CC15" s="296">
        <v>0</v>
      </c>
      <c r="CD15" s="296">
        <v>0</v>
      </c>
      <c r="CE15" s="296">
        <v>3.4918991098953748E-5</v>
      </c>
      <c r="CF15" s="296">
        <v>0</v>
      </c>
      <c r="CG15" s="296">
        <v>0</v>
      </c>
      <c r="CH15" s="296">
        <v>0</v>
      </c>
      <c r="CI15" s="296">
        <v>0</v>
      </c>
      <c r="CJ15" s="296">
        <v>3.3455303024497525E-6</v>
      </c>
      <c r="CK15" s="296">
        <v>0</v>
      </c>
      <c r="CL15" s="296">
        <v>0</v>
      </c>
      <c r="CM15" s="296">
        <v>1.6615709785040871E-4</v>
      </c>
      <c r="CN15" s="296">
        <v>2.9928001963759996E-3</v>
      </c>
      <c r="CO15" s="296">
        <v>2.4736747697983699E-3</v>
      </c>
      <c r="CP15" s="296">
        <v>7.2090442088687176E-4</v>
      </c>
      <c r="CQ15" s="296">
        <v>0</v>
      </c>
      <c r="CR15" s="296">
        <v>0</v>
      </c>
      <c r="CS15" s="296">
        <v>0</v>
      </c>
      <c r="CT15" s="296">
        <v>0</v>
      </c>
      <c r="CU15" s="296">
        <v>1.1302833292362088E-2</v>
      </c>
      <c r="CV15" s="296">
        <v>1.3273595515356071E-2</v>
      </c>
      <c r="CW15" s="296">
        <v>0</v>
      </c>
      <c r="CX15" s="296">
        <v>0</v>
      </c>
      <c r="CY15" s="296">
        <v>8.834427598148854E-4</v>
      </c>
      <c r="CZ15" s="296">
        <v>0</v>
      </c>
      <c r="DA15" s="297">
        <v>0</v>
      </c>
      <c r="DC15" s="298"/>
    </row>
    <row r="16" spans="1:107" s="299" customFormat="1" ht="15" customHeight="1">
      <c r="A16" s="300" t="s">
        <v>341</v>
      </c>
      <c r="B16" s="301" t="s">
        <v>599</v>
      </c>
      <c r="C16" s="295">
        <v>0</v>
      </c>
      <c r="D16" s="296">
        <v>0</v>
      </c>
      <c r="E16" s="296">
        <v>0</v>
      </c>
      <c r="F16" s="296">
        <v>0</v>
      </c>
      <c r="G16" s="296">
        <v>0</v>
      </c>
      <c r="H16" s="296">
        <v>0</v>
      </c>
      <c r="I16" s="296">
        <v>0</v>
      </c>
      <c r="J16" s="296">
        <v>0</v>
      </c>
      <c r="K16" s="296">
        <v>0</v>
      </c>
      <c r="L16" s="296">
        <v>0</v>
      </c>
      <c r="M16" s="296">
        <v>0</v>
      </c>
      <c r="N16" s="296">
        <v>1.5388994884048142E-2</v>
      </c>
      <c r="O16" s="296">
        <v>1.8911447191983244E-3</v>
      </c>
      <c r="P16" s="296">
        <v>0</v>
      </c>
      <c r="Q16" s="296">
        <v>0</v>
      </c>
      <c r="R16" s="296">
        <v>0</v>
      </c>
      <c r="S16" s="296">
        <v>0</v>
      </c>
      <c r="T16" s="296">
        <v>0</v>
      </c>
      <c r="U16" s="296">
        <v>0</v>
      </c>
      <c r="V16" s="296">
        <v>0</v>
      </c>
      <c r="W16" s="296">
        <v>0</v>
      </c>
      <c r="X16" s="296">
        <v>0</v>
      </c>
      <c r="Y16" s="296">
        <v>0</v>
      </c>
      <c r="Z16" s="296">
        <v>0</v>
      </c>
      <c r="AA16" s="296">
        <v>0</v>
      </c>
      <c r="AB16" s="296">
        <v>0</v>
      </c>
      <c r="AC16" s="296">
        <v>0</v>
      </c>
      <c r="AD16" s="296">
        <v>0</v>
      </c>
      <c r="AE16" s="296">
        <v>0</v>
      </c>
      <c r="AF16" s="296">
        <v>0</v>
      </c>
      <c r="AG16" s="296">
        <v>0</v>
      </c>
      <c r="AH16" s="296">
        <v>0</v>
      </c>
      <c r="AI16" s="296">
        <v>0</v>
      </c>
      <c r="AJ16" s="296">
        <v>0</v>
      </c>
      <c r="AK16" s="296">
        <v>0</v>
      </c>
      <c r="AL16" s="296">
        <v>0</v>
      </c>
      <c r="AM16" s="296">
        <v>0</v>
      </c>
      <c r="AN16" s="296">
        <v>0</v>
      </c>
      <c r="AO16" s="296">
        <v>0</v>
      </c>
      <c r="AP16" s="296">
        <v>0</v>
      </c>
      <c r="AQ16" s="296">
        <v>0</v>
      </c>
      <c r="AR16" s="296">
        <v>0</v>
      </c>
      <c r="AS16" s="296">
        <v>0</v>
      </c>
      <c r="AT16" s="296">
        <v>0</v>
      </c>
      <c r="AU16" s="296">
        <v>0</v>
      </c>
      <c r="AV16" s="296">
        <v>0</v>
      </c>
      <c r="AW16" s="296">
        <v>0</v>
      </c>
      <c r="AX16" s="296">
        <v>0</v>
      </c>
      <c r="AY16" s="296">
        <v>0</v>
      </c>
      <c r="AZ16" s="296">
        <v>0</v>
      </c>
      <c r="BA16" s="296">
        <v>0</v>
      </c>
      <c r="BB16" s="296">
        <v>0</v>
      </c>
      <c r="BC16" s="296">
        <v>0</v>
      </c>
      <c r="BD16" s="296">
        <v>0</v>
      </c>
      <c r="BE16" s="296">
        <v>0</v>
      </c>
      <c r="BF16" s="296">
        <v>0</v>
      </c>
      <c r="BG16" s="296">
        <v>0</v>
      </c>
      <c r="BH16" s="296">
        <v>0</v>
      </c>
      <c r="BI16" s="296">
        <v>0</v>
      </c>
      <c r="BJ16" s="296">
        <v>0</v>
      </c>
      <c r="BK16" s="296">
        <v>0</v>
      </c>
      <c r="BL16" s="296">
        <v>0</v>
      </c>
      <c r="BM16" s="296">
        <v>0</v>
      </c>
      <c r="BN16" s="296">
        <v>0</v>
      </c>
      <c r="BO16" s="296">
        <v>0</v>
      </c>
      <c r="BP16" s="296">
        <v>0</v>
      </c>
      <c r="BQ16" s="296">
        <v>0</v>
      </c>
      <c r="BR16" s="296">
        <v>0</v>
      </c>
      <c r="BS16" s="296">
        <v>0</v>
      </c>
      <c r="BT16" s="296">
        <v>0</v>
      </c>
      <c r="BU16" s="296">
        <v>0</v>
      </c>
      <c r="BV16" s="296">
        <v>0</v>
      </c>
      <c r="BW16" s="296">
        <v>0</v>
      </c>
      <c r="BX16" s="296">
        <v>0</v>
      </c>
      <c r="BY16" s="296">
        <v>0</v>
      </c>
      <c r="BZ16" s="296">
        <v>0</v>
      </c>
      <c r="CA16" s="296">
        <v>0</v>
      </c>
      <c r="CB16" s="296">
        <v>0</v>
      </c>
      <c r="CC16" s="296">
        <v>0</v>
      </c>
      <c r="CD16" s="296">
        <v>0</v>
      </c>
      <c r="CE16" s="296">
        <v>4.2123870551253423E-5</v>
      </c>
      <c r="CF16" s="296">
        <v>0</v>
      </c>
      <c r="CG16" s="296">
        <v>0</v>
      </c>
      <c r="CH16" s="296">
        <v>0</v>
      </c>
      <c r="CI16" s="296">
        <v>0</v>
      </c>
      <c r="CJ16" s="296">
        <v>4.1501292404090688E-5</v>
      </c>
      <c r="CK16" s="296">
        <v>0</v>
      </c>
      <c r="CL16" s="296">
        <v>0</v>
      </c>
      <c r="CM16" s="296">
        <v>8.7542601782695612E-5</v>
      </c>
      <c r="CN16" s="296">
        <v>1.5861344215322834E-3</v>
      </c>
      <c r="CO16" s="296">
        <v>1.3142525416361083E-3</v>
      </c>
      <c r="CP16" s="296">
        <v>7.1163661315076104E-4</v>
      </c>
      <c r="CQ16" s="296">
        <v>0</v>
      </c>
      <c r="CR16" s="296">
        <v>0</v>
      </c>
      <c r="CS16" s="296">
        <v>0</v>
      </c>
      <c r="CT16" s="296">
        <v>0</v>
      </c>
      <c r="CU16" s="296">
        <v>6.6414239572201517E-3</v>
      </c>
      <c r="CV16" s="296">
        <v>2.0373800959775479E-2</v>
      </c>
      <c r="CW16" s="296">
        <v>0</v>
      </c>
      <c r="CX16" s="296">
        <v>0</v>
      </c>
      <c r="CY16" s="296">
        <v>5.3171478339740876E-4</v>
      </c>
      <c r="CZ16" s="296">
        <v>0</v>
      </c>
      <c r="DA16" s="297">
        <v>0</v>
      </c>
      <c r="DC16" s="298"/>
    </row>
    <row r="17" spans="1:107" s="299" customFormat="1" ht="15" customHeight="1">
      <c r="A17" s="300" t="s">
        <v>342</v>
      </c>
      <c r="B17" s="301" t="s">
        <v>600</v>
      </c>
      <c r="C17" s="295">
        <v>0</v>
      </c>
      <c r="D17" s="296">
        <v>9.3758368450207272E-3</v>
      </c>
      <c r="E17" s="296">
        <v>0</v>
      </c>
      <c r="F17" s="296">
        <v>5.7424877022296287E-3</v>
      </c>
      <c r="G17" s="296">
        <v>9.8244131649352856E-4</v>
      </c>
      <c r="H17" s="296">
        <v>0</v>
      </c>
      <c r="I17" s="296">
        <v>0</v>
      </c>
      <c r="J17" s="296">
        <v>0</v>
      </c>
      <c r="K17" s="296">
        <v>8.6561130969493652E-3</v>
      </c>
      <c r="L17" s="296">
        <v>1.6450441459523117E-2</v>
      </c>
      <c r="M17" s="296">
        <v>8.5525683900723384E-5</v>
      </c>
      <c r="N17" s="296">
        <v>0.11159198159770596</v>
      </c>
      <c r="O17" s="296">
        <v>0.14585970933985476</v>
      </c>
      <c r="P17" s="296">
        <v>2.4186688391700031E-2</v>
      </c>
      <c r="Q17" s="296">
        <v>0.21845067831282552</v>
      </c>
      <c r="R17" s="296">
        <v>2.6683828030576528E-5</v>
      </c>
      <c r="S17" s="296">
        <v>0</v>
      </c>
      <c r="T17" s="296">
        <v>0</v>
      </c>
      <c r="U17" s="296">
        <v>0</v>
      </c>
      <c r="V17" s="296">
        <v>2.574645515837581E-3</v>
      </c>
      <c r="W17" s="296">
        <v>2.4422856225352217E-5</v>
      </c>
      <c r="X17" s="296">
        <v>0</v>
      </c>
      <c r="Y17" s="296">
        <v>1.2516036897926958E-4</v>
      </c>
      <c r="Z17" s="296">
        <v>9.982950466618808E-5</v>
      </c>
      <c r="AA17" s="296">
        <v>0</v>
      </c>
      <c r="AB17" s="296">
        <v>5.6652310894008155E-4</v>
      </c>
      <c r="AC17" s="296">
        <v>6.8432969230394058E-3</v>
      </c>
      <c r="AD17" s="296">
        <v>9.0045126701893772E-3</v>
      </c>
      <c r="AE17" s="296">
        <v>0</v>
      </c>
      <c r="AF17" s="296">
        <v>1.5200113943882638E-5</v>
      </c>
      <c r="AG17" s="296">
        <v>3.6514474337627437E-6</v>
      </c>
      <c r="AH17" s="296">
        <v>1.688339263539207E-4</v>
      </c>
      <c r="AI17" s="296">
        <v>2.1241433399936509E-5</v>
      </c>
      <c r="AJ17" s="296">
        <v>0</v>
      </c>
      <c r="AK17" s="296">
        <v>2.834738760166166E-3</v>
      </c>
      <c r="AL17" s="296">
        <v>0</v>
      </c>
      <c r="AM17" s="296">
        <v>0</v>
      </c>
      <c r="AN17" s="296">
        <v>0</v>
      </c>
      <c r="AO17" s="296">
        <v>1.2775038790872995E-5</v>
      </c>
      <c r="AP17" s="296">
        <v>0</v>
      </c>
      <c r="AQ17" s="296">
        <v>0</v>
      </c>
      <c r="AR17" s="296">
        <v>0</v>
      </c>
      <c r="AS17" s="296">
        <v>0</v>
      </c>
      <c r="AT17" s="296">
        <v>0</v>
      </c>
      <c r="AU17" s="296">
        <v>0</v>
      </c>
      <c r="AV17" s="296">
        <v>0</v>
      </c>
      <c r="AW17" s="296">
        <v>0</v>
      </c>
      <c r="AX17" s="296">
        <v>0</v>
      </c>
      <c r="AY17" s="296">
        <v>0</v>
      </c>
      <c r="AZ17" s="296">
        <v>0</v>
      </c>
      <c r="BA17" s="296">
        <v>0</v>
      </c>
      <c r="BB17" s="296">
        <v>0</v>
      </c>
      <c r="BC17" s="296">
        <v>0</v>
      </c>
      <c r="BD17" s="296">
        <v>0</v>
      </c>
      <c r="BE17" s="296">
        <v>0</v>
      </c>
      <c r="BF17" s="296">
        <v>0</v>
      </c>
      <c r="BG17" s="296">
        <v>0</v>
      </c>
      <c r="BH17" s="296">
        <v>0</v>
      </c>
      <c r="BI17" s="296">
        <v>2.5033614874541801E-6</v>
      </c>
      <c r="BJ17" s="296">
        <v>0</v>
      </c>
      <c r="BK17" s="296">
        <v>0</v>
      </c>
      <c r="BL17" s="296">
        <v>0</v>
      </c>
      <c r="BM17" s="296">
        <v>0</v>
      </c>
      <c r="BN17" s="296">
        <v>0</v>
      </c>
      <c r="BO17" s="296">
        <v>0</v>
      </c>
      <c r="BP17" s="296">
        <v>0</v>
      </c>
      <c r="BQ17" s="296">
        <v>0</v>
      </c>
      <c r="BR17" s="296">
        <v>0</v>
      </c>
      <c r="BS17" s="296">
        <v>0</v>
      </c>
      <c r="BT17" s="296">
        <v>0</v>
      </c>
      <c r="BU17" s="296">
        <v>0</v>
      </c>
      <c r="BV17" s="296">
        <v>0</v>
      </c>
      <c r="BW17" s="296">
        <v>0</v>
      </c>
      <c r="BX17" s="296">
        <v>0</v>
      </c>
      <c r="BY17" s="296">
        <v>0</v>
      </c>
      <c r="BZ17" s="296">
        <v>0</v>
      </c>
      <c r="CA17" s="296">
        <v>0</v>
      </c>
      <c r="CB17" s="296">
        <v>0</v>
      </c>
      <c r="CC17" s="296">
        <v>0</v>
      </c>
      <c r="CD17" s="296">
        <v>0</v>
      </c>
      <c r="CE17" s="296">
        <v>5.6711284017690286E-5</v>
      </c>
      <c r="CF17" s="296">
        <v>0</v>
      </c>
      <c r="CG17" s="296">
        <v>0</v>
      </c>
      <c r="CH17" s="296">
        <v>0</v>
      </c>
      <c r="CI17" s="296">
        <v>3.9096530827389455E-7</v>
      </c>
      <c r="CJ17" s="296">
        <v>1.2694318891866047E-4</v>
      </c>
      <c r="CK17" s="296">
        <v>0</v>
      </c>
      <c r="CL17" s="296">
        <v>0</v>
      </c>
      <c r="CM17" s="296">
        <v>7.1097815760641438E-4</v>
      </c>
      <c r="CN17" s="296">
        <v>7.750146114459849E-3</v>
      </c>
      <c r="CO17" s="296">
        <v>6.0378386373365241E-3</v>
      </c>
      <c r="CP17" s="296">
        <v>0</v>
      </c>
      <c r="CQ17" s="296">
        <v>0</v>
      </c>
      <c r="CR17" s="296">
        <v>0</v>
      </c>
      <c r="CS17" s="296">
        <v>0</v>
      </c>
      <c r="CT17" s="296">
        <v>0</v>
      </c>
      <c r="CU17" s="296">
        <v>2.6465043065732632E-2</v>
      </c>
      <c r="CV17" s="296">
        <v>4.8997698484378488E-2</v>
      </c>
      <c r="CW17" s="296">
        <v>0</v>
      </c>
      <c r="CX17" s="296">
        <v>0</v>
      </c>
      <c r="CY17" s="296">
        <v>2.2817961354463759E-3</v>
      </c>
      <c r="CZ17" s="296">
        <v>0</v>
      </c>
      <c r="DA17" s="297">
        <v>0</v>
      </c>
      <c r="DB17" s="602"/>
      <c r="DC17" s="602"/>
    </row>
    <row r="18" spans="1:107" s="299" customFormat="1" ht="15" customHeight="1">
      <c r="A18" s="300" t="s">
        <v>343</v>
      </c>
      <c r="B18" s="301" t="s">
        <v>601</v>
      </c>
      <c r="C18" s="295">
        <v>0</v>
      </c>
      <c r="D18" s="296">
        <v>4.1696155860216018E-5</v>
      </c>
      <c r="E18" s="296">
        <v>6.0485214440588655E-6</v>
      </c>
      <c r="F18" s="296">
        <v>0</v>
      </c>
      <c r="G18" s="296">
        <v>1.2552431733119266E-2</v>
      </c>
      <c r="H18" s="296">
        <v>0</v>
      </c>
      <c r="I18" s="296">
        <v>0</v>
      </c>
      <c r="J18" s="296">
        <v>0</v>
      </c>
      <c r="K18" s="296">
        <v>1.5599495333757322E-3</v>
      </c>
      <c r="L18" s="296">
        <v>4.2258392321231847E-4</v>
      </c>
      <c r="M18" s="296">
        <v>0</v>
      </c>
      <c r="N18" s="296">
        <v>1.1436933959836047E-3</v>
      </c>
      <c r="O18" s="296">
        <v>1.659215728600683E-3</v>
      </c>
      <c r="P18" s="296">
        <v>2.5894152312971912E-2</v>
      </c>
      <c r="Q18" s="296">
        <v>0</v>
      </c>
      <c r="R18" s="296">
        <v>0</v>
      </c>
      <c r="S18" s="296">
        <v>0</v>
      </c>
      <c r="T18" s="296">
        <v>0</v>
      </c>
      <c r="U18" s="296">
        <v>0</v>
      </c>
      <c r="V18" s="296">
        <v>0</v>
      </c>
      <c r="W18" s="296">
        <v>0</v>
      </c>
      <c r="X18" s="296">
        <v>0</v>
      </c>
      <c r="Y18" s="296">
        <v>0</v>
      </c>
      <c r="Z18" s="296">
        <v>0</v>
      </c>
      <c r="AA18" s="296">
        <v>0</v>
      </c>
      <c r="AB18" s="296">
        <v>0</v>
      </c>
      <c r="AC18" s="296">
        <v>4.3734157422064362E-5</v>
      </c>
      <c r="AD18" s="296">
        <v>5.9140407040279757E-6</v>
      </c>
      <c r="AE18" s="296">
        <v>0</v>
      </c>
      <c r="AF18" s="296">
        <v>0</v>
      </c>
      <c r="AG18" s="296">
        <v>0</v>
      </c>
      <c r="AH18" s="296">
        <v>0</v>
      </c>
      <c r="AI18" s="296">
        <v>0</v>
      </c>
      <c r="AJ18" s="296">
        <v>0</v>
      </c>
      <c r="AK18" s="296">
        <v>0</v>
      </c>
      <c r="AL18" s="296">
        <v>0</v>
      </c>
      <c r="AM18" s="296">
        <v>0</v>
      </c>
      <c r="AN18" s="296">
        <v>0</v>
      </c>
      <c r="AO18" s="296">
        <v>0</v>
      </c>
      <c r="AP18" s="296">
        <v>0</v>
      </c>
      <c r="AQ18" s="296">
        <v>0</v>
      </c>
      <c r="AR18" s="296">
        <v>0</v>
      </c>
      <c r="AS18" s="296">
        <v>0</v>
      </c>
      <c r="AT18" s="296">
        <v>0</v>
      </c>
      <c r="AU18" s="296">
        <v>0</v>
      </c>
      <c r="AV18" s="296">
        <v>0</v>
      </c>
      <c r="AW18" s="296">
        <v>0</v>
      </c>
      <c r="AX18" s="296">
        <v>0</v>
      </c>
      <c r="AY18" s="296">
        <v>0</v>
      </c>
      <c r="AZ18" s="296">
        <v>0</v>
      </c>
      <c r="BA18" s="296">
        <v>0</v>
      </c>
      <c r="BB18" s="296">
        <v>0</v>
      </c>
      <c r="BC18" s="296">
        <v>0</v>
      </c>
      <c r="BD18" s="296">
        <v>0</v>
      </c>
      <c r="BE18" s="296">
        <v>0</v>
      </c>
      <c r="BF18" s="296">
        <v>0</v>
      </c>
      <c r="BG18" s="296">
        <v>0</v>
      </c>
      <c r="BH18" s="296">
        <v>0</v>
      </c>
      <c r="BI18" s="296">
        <v>0</v>
      </c>
      <c r="BJ18" s="296">
        <v>0</v>
      </c>
      <c r="BK18" s="296">
        <v>0</v>
      </c>
      <c r="BL18" s="296">
        <v>0</v>
      </c>
      <c r="BM18" s="296">
        <v>0</v>
      </c>
      <c r="BN18" s="296">
        <v>0</v>
      </c>
      <c r="BO18" s="296">
        <v>0</v>
      </c>
      <c r="BP18" s="296">
        <v>0</v>
      </c>
      <c r="BQ18" s="296">
        <v>0</v>
      </c>
      <c r="BR18" s="296">
        <v>1.8497096553875847E-4</v>
      </c>
      <c r="BS18" s="296">
        <v>6.4846148752992287E-5</v>
      </c>
      <c r="BT18" s="296">
        <v>0</v>
      </c>
      <c r="BU18" s="296">
        <v>0</v>
      </c>
      <c r="BV18" s="296">
        <v>0</v>
      </c>
      <c r="BW18" s="296">
        <v>0</v>
      </c>
      <c r="BX18" s="296">
        <v>0</v>
      </c>
      <c r="BY18" s="296">
        <v>0</v>
      </c>
      <c r="BZ18" s="296">
        <v>0</v>
      </c>
      <c r="CA18" s="296">
        <v>0</v>
      </c>
      <c r="CB18" s="296">
        <v>0</v>
      </c>
      <c r="CC18" s="296">
        <v>0</v>
      </c>
      <c r="CD18" s="296">
        <v>0</v>
      </c>
      <c r="CE18" s="296">
        <v>2.368530097209418E-4</v>
      </c>
      <c r="CF18" s="296">
        <v>0</v>
      </c>
      <c r="CG18" s="296">
        <v>0</v>
      </c>
      <c r="CH18" s="296">
        <v>0</v>
      </c>
      <c r="CI18" s="296">
        <v>1.4216920300868892E-7</v>
      </c>
      <c r="CJ18" s="296">
        <v>2.4544886683127408E-5</v>
      </c>
      <c r="CK18" s="296">
        <v>0</v>
      </c>
      <c r="CL18" s="296">
        <v>0</v>
      </c>
      <c r="CM18" s="296">
        <v>2.0458050933206911E-4</v>
      </c>
      <c r="CN18" s="296">
        <v>2.2871424205370017E-3</v>
      </c>
      <c r="CO18" s="296">
        <v>1.8176664444074918E-3</v>
      </c>
      <c r="CP18" s="296">
        <v>0</v>
      </c>
      <c r="CQ18" s="296">
        <v>0</v>
      </c>
      <c r="CR18" s="296">
        <v>0</v>
      </c>
      <c r="CS18" s="296">
        <v>0</v>
      </c>
      <c r="CT18" s="296">
        <v>1.1038448884578984E-5</v>
      </c>
      <c r="CU18" s="296">
        <v>2.5807642746730985E-2</v>
      </c>
      <c r="CV18" s="296">
        <v>6.761139364066604E-2</v>
      </c>
      <c r="CW18" s="296">
        <v>0</v>
      </c>
      <c r="CX18" s="296">
        <v>3.7764190408558607E-7</v>
      </c>
      <c r="CY18" s="296">
        <v>1.5972977867825375E-3</v>
      </c>
      <c r="CZ18" s="296">
        <v>0</v>
      </c>
      <c r="DA18" s="297">
        <v>1.2975245173102914E-3</v>
      </c>
      <c r="DB18" s="603"/>
      <c r="DC18" s="603"/>
    </row>
    <row r="19" spans="1:107" s="299" customFormat="1" ht="15" customHeight="1">
      <c r="A19" s="300" t="s">
        <v>344</v>
      </c>
      <c r="B19" s="301" t="s">
        <v>602</v>
      </c>
      <c r="C19" s="295">
        <v>6.8483954372017194E-3</v>
      </c>
      <c r="D19" s="296">
        <v>0.35722421200154814</v>
      </c>
      <c r="E19" s="296">
        <v>1.578336041499008E-2</v>
      </c>
      <c r="F19" s="296">
        <v>1.2912374762630706E-4</v>
      </c>
      <c r="G19" s="296">
        <v>1.7499331909736442E-2</v>
      </c>
      <c r="H19" s="296">
        <v>0</v>
      </c>
      <c r="I19" s="296">
        <v>0</v>
      </c>
      <c r="J19" s="296">
        <v>0</v>
      </c>
      <c r="K19" s="296">
        <v>-1.1751906694543296E-5</v>
      </c>
      <c r="L19" s="296">
        <v>0</v>
      </c>
      <c r="M19" s="296">
        <v>0</v>
      </c>
      <c r="N19" s="296">
        <v>0</v>
      </c>
      <c r="O19" s="296">
        <v>0</v>
      </c>
      <c r="P19" s="296">
        <v>0</v>
      </c>
      <c r="Q19" s="296">
        <v>5.6527528943829475E-3</v>
      </c>
      <c r="R19" s="296">
        <v>-3.1392738859501797E-6</v>
      </c>
      <c r="S19" s="296">
        <v>0</v>
      </c>
      <c r="T19" s="296">
        <v>0</v>
      </c>
      <c r="U19" s="296">
        <v>0</v>
      </c>
      <c r="V19" s="296">
        <v>0</v>
      </c>
      <c r="W19" s="296">
        <v>0</v>
      </c>
      <c r="X19" s="296">
        <v>0</v>
      </c>
      <c r="Y19" s="296">
        <v>2.8898344934081817E-4</v>
      </c>
      <c r="Z19" s="296">
        <v>0</v>
      </c>
      <c r="AA19" s="296">
        <v>0</v>
      </c>
      <c r="AB19" s="296">
        <v>0</v>
      </c>
      <c r="AC19" s="296">
        <v>0</v>
      </c>
      <c r="AD19" s="296">
        <v>0</v>
      </c>
      <c r="AE19" s="296">
        <v>0</v>
      </c>
      <c r="AF19" s="296">
        <v>0</v>
      </c>
      <c r="AG19" s="296">
        <v>0</v>
      </c>
      <c r="AH19" s="296">
        <v>0</v>
      </c>
      <c r="AI19" s="296">
        <v>0</v>
      </c>
      <c r="AJ19" s="296">
        <v>0</v>
      </c>
      <c r="AK19" s="296">
        <v>0</v>
      </c>
      <c r="AL19" s="296">
        <v>0</v>
      </c>
      <c r="AM19" s="296">
        <v>0</v>
      </c>
      <c r="AN19" s="296">
        <v>0</v>
      </c>
      <c r="AO19" s="296">
        <v>0</v>
      </c>
      <c r="AP19" s="296">
        <v>0</v>
      </c>
      <c r="AQ19" s="296">
        <v>0</v>
      </c>
      <c r="AR19" s="296">
        <v>0</v>
      </c>
      <c r="AS19" s="296">
        <v>0</v>
      </c>
      <c r="AT19" s="296">
        <v>0</v>
      </c>
      <c r="AU19" s="296">
        <v>0</v>
      </c>
      <c r="AV19" s="296">
        <v>0</v>
      </c>
      <c r="AW19" s="296">
        <v>0</v>
      </c>
      <c r="AX19" s="296">
        <v>0</v>
      </c>
      <c r="AY19" s="296">
        <v>0</v>
      </c>
      <c r="AZ19" s="296">
        <v>0</v>
      </c>
      <c r="BA19" s="296">
        <v>0</v>
      </c>
      <c r="BB19" s="296">
        <v>0</v>
      </c>
      <c r="BC19" s="296">
        <v>0</v>
      </c>
      <c r="BD19" s="296">
        <v>0</v>
      </c>
      <c r="BE19" s="296">
        <v>0</v>
      </c>
      <c r="BF19" s="296">
        <v>0</v>
      </c>
      <c r="BG19" s="296">
        <v>0</v>
      </c>
      <c r="BH19" s="296">
        <v>0</v>
      </c>
      <c r="BI19" s="296">
        <v>0</v>
      </c>
      <c r="BJ19" s="296">
        <v>0</v>
      </c>
      <c r="BK19" s="296">
        <v>0</v>
      </c>
      <c r="BL19" s="296">
        <v>0</v>
      </c>
      <c r="BM19" s="296">
        <v>3.6592019185542232E-5</v>
      </c>
      <c r="BN19" s="296">
        <v>0</v>
      </c>
      <c r="BO19" s="296">
        <v>0</v>
      </c>
      <c r="BP19" s="296">
        <v>0</v>
      </c>
      <c r="BQ19" s="296">
        <v>0</v>
      </c>
      <c r="BR19" s="296">
        <v>0</v>
      </c>
      <c r="BS19" s="296">
        <v>7.0096711150146611E-5</v>
      </c>
      <c r="BT19" s="296">
        <v>0</v>
      </c>
      <c r="BU19" s="296">
        <v>0</v>
      </c>
      <c r="BV19" s="296">
        <v>0</v>
      </c>
      <c r="BW19" s="296">
        <v>0</v>
      </c>
      <c r="BX19" s="296">
        <v>0</v>
      </c>
      <c r="BY19" s="296">
        <v>0</v>
      </c>
      <c r="BZ19" s="296">
        <v>0</v>
      </c>
      <c r="CA19" s="296">
        <v>0</v>
      </c>
      <c r="CB19" s="296">
        <v>0</v>
      </c>
      <c r="CC19" s="296">
        <v>0</v>
      </c>
      <c r="CD19" s="296">
        <v>0</v>
      </c>
      <c r="CE19" s="296">
        <v>0</v>
      </c>
      <c r="CF19" s="296">
        <v>0</v>
      </c>
      <c r="CG19" s="296">
        <v>0</v>
      </c>
      <c r="CH19" s="296">
        <v>0</v>
      </c>
      <c r="CI19" s="296">
        <v>0</v>
      </c>
      <c r="CJ19" s="296">
        <v>6.5986790975340285E-9</v>
      </c>
      <c r="CK19" s="296">
        <v>6.11553723316663E-4</v>
      </c>
      <c r="CL19" s="296">
        <v>3.4049655861247718E-3</v>
      </c>
      <c r="CM19" s="296">
        <v>1.0357687859620911E-5</v>
      </c>
      <c r="CN19" s="296">
        <v>6.9593783138816189E-5</v>
      </c>
      <c r="CO19" s="296">
        <v>1.6697386747179525E-5</v>
      </c>
      <c r="CP19" s="296">
        <v>0</v>
      </c>
      <c r="CQ19" s="296">
        <v>0</v>
      </c>
      <c r="CR19" s="296">
        <v>0</v>
      </c>
      <c r="CS19" s="296">
        <v>0</v>
      </c>
      <c r="CT19" s="296">
        <v>0</v>
      </c>
      <c r="CU19" s="296">
        <v>0</v>
      </c>
      <c r="CV19" s="296">
        <v>0</v>
      </c>
      <c r="CW19" s="296">
        <v>0</v>
      </c>
      <c r="CX19" s="296">
        <v>5.6307806572879725E-4</v>
      </c>
      <c r="CY19" s="296">
        <v>0</v>
      </c>
      <c r="CZ19" s="296">
        <v>0</v>
      </c>
      <c r="DA19" s="297">
        <v>0</v>
      </c>
      <c r="DC19" s="298"/>
    </row>
    <row r="20" spans="1:107" s="299" customFormat="1" ht="15" customHeight="1">
      <c r="A20" s="300" t="s">
        <v>345</v>
      </c>
      <c r="B20" s="301" t="s">
        <v>603</v>
      </c>
      <c r="C20" s="295">
        <v>1.8659060740892276E-4</v>
      </c>
      <c r="D20" s="296">
        <v>1.767181837490002E-5</v>
      </c>
      <c r="E20" s="296">
        <v>2.3958295957229777E-4</v>
      </c>
      <c r="F20" s="296">
        <v>2.8288370381351034E-3</v>
      </c>
      <c r="G20" s="296">
        <v>1.1864285678444315E-2</v>
      </c>
      <c r="H20" s="296">
        <v>0</v>
      </c>
      <c r="I20" s="296">
        <v>0</v>
      </c>
      <c r="J20" s="296">
        <v>1.6220642091855363E-5</v>
      </c>
      <c r="K20" s="296">
        <v>2.995199369004357E-6</v>
      </c>
      <c r="L20" s="296">
        <v>3.3635765027668387E-7</v>
      </c>
      <c r="M20" s="296">
        <v>0</v>
      </c>
      <c r="N20" s="296">
        <v>0</v>
      </c>
      <c r="O20" s="296">
        <v>0</v>
      </c>
      <c r="P20" s="296">
        <v>0</v>
      </c>
      <c r="Q20" s="296">
        <v>0</v>
      </c>
      <c r="R20" s="296">
        <v>8.4699702292193146E-2</v>
      </c>
      <c r="S20" s="296">
        <v>0.19596980463792937</v>
      </c>
      <c r="T20" s="296">
        <v>4.2253354663753933E-4</v>
      </c>
      <c r="U20" s="296">
        <v>5.6017689463926422E-3</v>
      </c>
      <c r="V20" s="296">
        <v>3.0747609345488616E-3</v>
      </c>
      <c r="W20" s="296">
        <v>3.7163036099380725E-3</v>
      </c>
      <c r="X20" s="296">
        <v>6.2550376944697718E-4</v>
      </c>
      <c r="Y20" s="296">
        <v>9.4404356231024208E-4</v>
      </c>
      <c r="Z20" s="296">
        <v>0</v>
      </c>
      <c r="AA20" s="296">
        <v>0</v>
      </c>
      <c r="AB20" s="296">
        <v>0</v>
      </c>
      <c r="AC20" s="296">
        <v>2.9477679634969853E-7</v>
      </c>
      <c r="AD20" s="296">
        <v>1.5453645491829624E-4</v>
      </c>
      <c r="AE20" s="296">
        <v>0</v>
      </c>
      <c r="AF20" s="296">
        <v>7.6198832075202966E-4</v>
      </c>
      <c r="AG20" s="296">
        <v>2.4424824000233693E-2</v>
      </c>
      <c r="AH20" s="296">
        <v>1.9648820285808041E-2</v>
      </c>
      <c r="AI20" s="296">
        <v>4.2208595544434273E-3</v>
      </c>
      <c r="AJ20" s="296">
        <v>5.6695865316045167E-6</v>
      </c>
      <c r="AK20" s="296">
        <v>1.2029261369905014E-3</v>
      </c>
      <c r="AL20" s="296">
        <v>0</v>
      </c>
      <c r="AM20" s="296">
        <v>0</v>
      </c>
      <c r="AN20" s="296">
        <v>0</v>
      </c>
      <c r="AO20" s="296">
        <v>2.186204554985706E-5</v>
      </c>
      <c r="AP20" s="296">
        <v>0</v>
      </c>
      <c r="AQ20" s="296">
        <v>0</v>
      </c>
      <c r="AR20" s="296">
        <v>2.0361738887512409E-4</v>
      </c>
      <c r="AS20" s="296">
        <v>7.5029456212464645E-5</v>
      </c>
      <c r="AT20" s="296">
        <v>2.7284127720088747E-4</v>
      </c>
      <c r="AU20" s="296">
        <v>3.0437820899567696E-5</v>
      </c>
      <c r="AV20" s="296">
        <v>1.4648087196798669E-3</v>
      </c>
      <c r="AW20" s="296">
        <v>2.7809691341156484E-4</v>
      </c>
      <c r="AX20" s="296">
        <v>2.2774260919275185E-3</v>
      </c>
      <c r="AY20" s="296">
        <v>6.3914195568415261E-5</v>
      </c>
      <c r="AZ20" s="296">
        <v>0</v>
      </c>
      <c r="BA20" s="296">
        <v>2.9800984998744886E-3</v>
      </c>
      <c r="BB20" s="296">
        <v>0</v>
      </c>
      <c r="BC20" s="296">
        <v>0</v>
      </c>
      <c r="BD20" s="296">
        <v>8.3725171237740664E-5</v>
      </c>
      <c r="BE20" s="296">
        <v>0</v>
      </c>
      <c r="BF20" s="296">
        <v>8.6839465467884855E-4</v>
      </c>
      <c r="BG20" s="296">
        <v>3.6410200828176668E-3</v>
      </c>
      <c r="BH20" s="296">
        <v>8.1857027370366088E-4</v>
      </c>
      <c r="BI20" s="296">
        <v>1.3857291635868733E-3</v>
      </c>
      <c r="BJ20" s="296">
        <v>3.3532580922353838E-5</v>
      </c>
      <c r="BK20" s="296">
        <v>3.3898446789536266E-4</v>
      </c>
      <c r="BL20" s="296">
        <v>1.8605434985793608E-3</v>
      </c>
      <c r="BM20" s="296">
        <v>1.1794655177653295E-4</v>
      </c>
      <c r="BN20" s="296">
        <v>0</v>
      </c>
      <c r="BO20" s="296">
        <v>0</v>
      </c>
      <c r="BP20" s="296">
        <v>7.3242570383774379E-5</v>
      </c>
      <c r="BQ20" s="296">
        <v>7.1050363912136949E-5</v>
      </c>
      <c r="BR20" s="296">
        <v>2.3590245401183037E-4</v>
      </c>
      <c r="BS20" s="296">
        <v>2.8540626546496526E-4</v>
      </c>
      <c r="BT20" s="296">
        <v>5.709657244633607E-6</v>
      </c>
      <c r="BU20" s="296">
        <v>1.8819057683334759E-6</v>
      </c>
      <c r="BV20" s="296">
        <v>0</v>
      </c>
      <c r="BW20" s="296">
        <v>0</v>
      </c>
      <c r="BX20" s="296">
        <v>2.5848735421260999E-4</v>
      </c>
      <c r="BY20" s="296">
        <v>5.9873944588095778E-5</v>
      </c>
      <c r="BZ20" s="296">
        <v>1.1811947361484978E-5</v>
      </c>
      <c r="CA20" s="296">
        <v>3.8280474189533713E-3</v>
      </c>
      <c r="CB20" s="296">
        <v>4.7182719800700194E-5</v>
      </c>
      <c r="CC20" s="296">
        <v>1.1112656835857281E-3</v>
      </c>
      <c r="CD20" s="296">
        <v>3.7202649129498757E-4</v>
      </c>
      <c r="CE20" s="296">
        <v>4.9435342740655611E-4</v>
      </c>
      <c r="CF20" s="296">
        <v>5.0154150632440008E-5</v>
      </c>
      <c r="CG20" s="296">
        <v>1.4814945341261351E-6</v>
      </c>
      <c r="CH20" s="296">
        <v>5.8440321164460818E-6</v>
      </c>
      <c r="CI20" s="296">
        <v>2.6965943580673071E-4</v>
      </c>
      <c r="CJ20" s="296">
        <v>4.4769838117069206E-5</v>
      </c>
      <c r="CK20" s="296">
        <v>4.1073399504699592E-6</v>
      </c>
      <c r="CL20" s="296">
        <v>0</v>
      </c>
      <c r="CM20" s="296">
        <v>1.1979898372069698E-4</v>
      </c>
      <c r="CN20" s="296">
        <v>6.400131182306654E-5</v>
      </c>
      <c r="CO20" s="296">
        <v>5.8522904655655014E-5</v>
      </c>
      <c r="CP20" s="296">
        <v>1.2416164875571299E-4</v>
      </c>
      <c r="CQ20" s="296">
        <v>1.5727517539244909E-4</v>
      </c>
      <c r="CR20" s="296">
        <v>0</v>
      </c>
      <c r="CS20" s="296">
        <v>1.0446590111828593E-5</v>
      </c>
      <c r="CT20" s="296">
        <v>4.2645222597760616E-4</v>
      </c>
      <c r="CU20" s="296">
        <v>5.8401565233387475E-4</v>
      </c>
      <c r="CV20" s="296">
        <v>5.6916978049967411E-7</v>
      </c>
      <c r="CW20" s="296">
        <v>1.738794455553749E-4</v>
      </c>
      <c r="CX20" s="296">
        <v>1.8543895899064879E-3</v>
      </c>
      <c r="CY20" s="296">
        <v>8.6678583576162453E-4</v>
      </c>
      <c r="CZ20" s="296">
        <v>1.3630859991660861E-2</v>
      </c>
      <c r="DA20" s="297">
        <v>2.8526273746983476E-4</v>
      </c>
      <c r="DC20" s="298"/>
    </row>
    <row r="21" spans="1:107" s="299" customFormat="1" ht="15" customHeight="1">
      <c r="A21" s="300" t="s">
        <v>346</v>
      </c>
      <c r="B21" s="301" t="s">
        <v>604</v>
      </c>
      <c r="C21" s="295">
        <v>3.554644462766886E-3</v>
      </c>
      <c r="D21" s="296">
        <v>7.6195221182936642E-4</v>
      </c>
      <c r="E21" s="296">
        <v>8.7631798820025735E-4</v>
      </c>
      <c r="F21" s="296">
        <v>8.7157845004344611E-4</v>
      </c>
      <c r="G21" s="296">
        <v>6.8285735948871188E-3</v>
      </c>
      <c r="H21" s="296">
        <v>0</v>
      </c>
      <c r="I21" s="296">
        <v>0</v>
      </c>
      <c r="J21" s="296">
        <v>3.7754675390054742E-3</v>
      </c>
      <c r="K21" s="296">
        <v>4.1707824226554999E-4</v>
      </c>
      <c r="L21" s="296">
        <v>6.6553307543275385E-4</v>
      </c>
      <c r="M21" s="296">
        <v>1.7631207087360511E-4</v>
      </c>
      <c r="N21" s="296">
        <v>1.2352748674187648E-3</v>
      </c>
      <c r="O21" s="296">
        <v>9.7875924091889621E-4</v>
      </c>
      <c r="P21" s="296">
        <v>5.4418889182035099E-4</v>
      </c>
      <c r="Q21" s="296">
        <v>5.8698042376482233E-5</v>
      </c>
      <c r="R21" s="296">
        <v>1.4236607072784064E-3</v>
      </c>
      <c r="S21" s="296">
        <v>2.8874014673820245E-3</v>
      </c>
      <c r="T21" s="296">
        <v>2.0394083577781152E-3</v>
      </c>
      <c r="U21" s="296">
        <v>1.5652140927748528E-3</v>
      </c>
      <c r="V21" s="296">
        <v>1.5592518281095321E-3</v>
      </c>
      <c r="W21" s="296">
        <v>2.2943335590038059E-3</v>
      </c>
      <c r="X21" s="296">
        <v>3.0714116569086091E-4</v>
      </c>
      <c r="Y21" s="296">
        <v>3.2746039394168083E-3</v>
      </c>
      <c r="Z21" s="296">
        <v>1.4694005743000717E-4</v>
      </c>
      <c r="AA21" s="296">
        <v>3.9802880970432148E-3</v>
      </c>
      <c r="AB21" s="296">
        <v>2.0204063936179436E-3</v>
      </c>
      <c r="AC21" s="296">
        <v>9.9982929743702297E-4</v>
      </c>
      <c r="AD21" s="296">
        <v>9.1847623455599701E-4</v>
      </c>
      <c r="AE21" s="296">
        <v>2.5896616961978964E-4</v>
      </c>
      <c r="AF21" s="296">
        <v>2.1765560461472724E-4</v>
      </c>
      <c r="AG21" s="296">
        <v>1.8901352496129467E-3</v>
      </c>
      <c r="AH21" s="296">
        <v>1.3517008859920603E-3</v>
      </c>
      <c r="AI21" s="296">
        <v>5.7979776288024504E-3</v>
      </c>
      <c r="AJ21" s="296">
        <v>9.919267763700999E-4</v>
      </c>
      <c r="AK21" s="296">
        <v>1.9733656033734891E-3</v>
      </c>
      <c r="AL21" s="296">
        <v>0</v>
      </c>
      <c r="AM21" s="296">
        <v>0</v>
      </c>
      <c r="AN21" s="296">
        <v>3.0299802094384699E-4</v>
      </c>
      <c r="AO21" s="296">
        <v>8.9143916515121502E-4</v>
      </c>
      <c r="AP21" s="296">
        <v>6.1062994579101496E-5</v>
      </c>
      <c r="AQ21" s="296">
        <v>0</v>
      </c>
      <c r="AR21" s="296">
        <v>5.4899371937217002E-4</v>
      </c>
      <c r="AS21" s="296">
        <v>1.0438115550496548E-3</v>
      </c>
      <c r="AT21" s="296">
        <v>9.890651887764152E-4</v>
      </c>
      <c r="AU21" s="296">
        <v>1.3441013334417812E-3</v>
      </c>
      <c r="AV21" s="296">
        <v>9.5051592667096325E-4</v>
      </c>
      <c r="AW21" s="296">
        <v>1.0192588152444645E-3</v>
      </c>
      <c r="AX21" s="296">
        <v>3.9406279423915757E-3</v>
      </c>
      <c r="AY21" s="296">
        <v>3.5565454609413323E-3</v>
      </c>
      <c r="AZ21" s="296">
        <v>2.2912916516660666E-3</v>
      </c>
      <c r="BA21" s="296">
        <v>6.7245786531750827E-3</v>
      </c>
      <c r="BB21" s="296">
        <v>1.0129408040658809E-3</v>
      </c>
      <c r="BC21" s="296">
        <v>2.2403411736832217E-3</v>
      </c>
      <c r="BD21" s="296">
        <v>4.2557336474348898E-3</v>
      </c>
      <c r="BE21" s="296">
        <v>1.4581758361859782E-3</v>
      </c>
      <c r="BF21" s="296">
        <v>1.9120583037041802E-3</v>
      </c>
      <c r="BG21" s="296">
        <v>1.3706043938296604E-3</v>
      </c>
      <c r="BH21" s="296">
        <v>3.0765677329945719E-4</v>
      </c>
      <c r="BI21" s="296">
        <v>2.9542564181050061E-3</v>
      </c>
      <c r="BJ21" s="296">
        <v>1.5644615824475961E-3</v>
      </c>
      <c r="BK21" s="296">
        <v>2.6276134562029331E-3</v>
      </c>
      <c r="BL21" s="296">
        <v>1.5199072500105115E-3</v>
      </c>
      <c r="BM21" s="296">
        <v>1.1953384118607744E-3</v>
      </c>
      <c r="BN21" s="296">
        <v>1.1589125853997591E-4</v>
      </c>
      <c r="BO21" s="296">
        <v>2.2497050255742754E-4</v>
      </c>
      <c r="BP21" s="296">
        <v>4.343042506384116E-4</v>
      </c>
      <c r="BQ21" s="296">
        <v>3.2391847412697287E-3</v>
      </c>
      <c r="BR21" s="296">
        <v>3.5650371203544617E-3</v>
      </c>
      <c r="BS21" s="296">
        <v>3.8929903169629483E-3</v>
      </c>
      <c r="BT21" s="296">
        <v>1.3942704471529676E-3</v>
      </c>
      <c r="BU21" s="296">
        <v>2.2837126701468044E-4</v>
      </c>
      <c r="BV21" s="296">
        <v>1.8481074415284473E-5</v>
      </c>
      <c r="BW21" s="296">
        <v>0</v>
      </c>
      <c r="BX21" s="296">
        <v>1.1867219301122101E-3</v>
      </c>
      <c r="BY21" s="296">
        <v>1.2789095066285186E-3</v>
      </c>
      <c r="BZ21" s="296">
        <v>3.5089529313836866E-4</v>
      </c>
      <c r="CA21" s="296">
        <v>5.23888103331929E-3</v>
      </c>
      <c r="CB21" s="296">
        <v>1.4436131779021779E-3</v>
      </c>
      <c r="CC21" s="296">
        <v>5.893765650463055E-4</v>
      </c>
      <c r="CD21" s="296">
        <v>1.1126318821374943E-3</v>
      </c>
      <c r="CE21" s="296">
        <v>2.2549496140079595E-3</v>
      </c>
      <c r="CF21" s="296">
        <v>2.3048576017740022E-3</v>
      </c>
      <c r="CG21" s="296">
        <v>4.9971682103447553E-4</v>
      </c>
      <c r="CH21" s="296">
        <v>1.0185853675189873E-3</v>
      </c>
      <c r="CI21" s="296">
        <v>1.2828874982160727E-3</v>
      </c>
      <c r="CJ21" s="296">
        <v>6.2286075772667272E-3</v>
      </c>
      <c r="CK21" s="296">
        <v>1.9881205090341983E-4</v>
      </c>
      <c r="CL21" s="296">
        <v>4.3185161378011888E-4</v>
      </c>
      <c r="CM21" s="296">
        <v>1.6881006839386027E-3</v>
      </c>
      <c r="CN21" s="296">
        <v>5.4689910777916458E-3</v>
      </c>
      <c r="CO21" s="296">
        <v>2.6686485548498948E-3</v>
      </c>
      <c r="CP21" s="296">
        <v>2.294125381377032E-2</v>
      </c>
      <c r="CQ21" s="296">
        <v>2.5285602994337343E-3</v>
      </c>
      <c r="CR21" s="296">
        <v>8.0592083171029827E-5</v>
      </c>
      <c r="CS21" s="296">
        <v>8.1512122020336783E-4</v>
      </c>
      <c r="CT21" s="296">
        <v>2.2720754529578437E-3</v>
      </c>
      <c r="CU21" s="296">
        <v>9.0143543086973043E-3</v>
      </c>
      <c r="CV21" s="296">
        <v>6.4267676408352411E-4</v>
      </c>
      <c r="CW21" s="296">
        <v>5.3965834768650934E-3</v>
      </c>
      <c r="CX21" s="296">
        <v>3.7628519057831562E-3</v>
      </c>
      <c r="CY21" s="296">
        <v>5.0760181521820758E-3</v>
      </c>
      <c r="CZ21" s="296">
        <v>2.645748124296536E-3</v>
      </c>
      <c r="DA21" s="297">
        <v>4.5031428856432575E-4</v>
      </c>
      <c r="DC21" s="298"/>
    </row>
    <row r="22" spans="1:107" s="299" customFormat="1" ht="15" customHeight="1">
      <c r="A22" s="300" t="s">
        <v>347</v>
      </c>
      <c r="B22" s="301" t="s">
        <v>605</v>
      </c>
      <c r="C22" s="295">
        <v>3.8562784778501611E-5</v>
      </c>
      <c r="D22" s="296">
        <v>9.9473447640703204E-4</v>
      </c>
      <c r="E22" s="296">
        <v>8.7396009001020051E-5</v>
      </c>
      <c r="F22" s="296">
        <v>6.9030404438855438E-3</v>
      </c>
      <c r="G22" s="296">
        <v>1.5411405536007873E-3</v>
      </c>
      <c r="H22" s="296">
        <v>0</v>
      </c>
      <c r="I22" s="296">
        <v>0</v>
      </c>
      <c r="J22" s="296">
        <v>5.1317975638017312E-4</v>
      </c>
      <c r="K22" s="296">
        <v>1.0923322065606939E-4</v>
      </c>
      <c r="L22" s="296">
        <v>3.6065454407314078E-4</v>
      </c>
      <c r="M22" s="296">
        <v>0</v>
      </c>
      <c r="N22" s="296">
        <v>1.5707359367141024E-4</v>
      </c>
      <c r="O22" s="296">
        <v>2.2945557915809718E-4</v>
      </c>
      <c r="P22" s="296">
        <v>7.9787311150218752E-4</v>
      </c>
      <c r="Q22" s="296">
        <v>1.0282451475554894E-2</v>
      </c>
      <c r="R22" s="296">
        <v>3.6624862002752096E-5</v>
      </c>
      <c r="S22" s="296">
        <v>9.6312496943311624E-5</v>
      </c>
      <c r="T22" s="296">
        <v>0.18171502085325564</v>
      </c>
      <c r="U22" s="296">
        <v>9.2873478922637046E-2</v>
      </c>
      <c r="V22" s="296">
        <v>6.0530712692760565E-2</v>
      </c>
      <c r="W22" s="296">
        <v>5.0332615309562779E-3</v>
      </c>
      <c r="X22" s="296">
        <v>6.6231796099439378E-5</v>
      </c>
      <c r="Y22" s="296">
        <v>4.0938354454629367E-4</v>
      </c>
      <c r="Z22" s="296">
        <v>0</v>
      </c>
      <c r="AA22" s="296">
        <v>0</v>
      </c>
      <c r="AB22" s="296">
        <v>0</v>
      </c>
      <c r="AC22" s="296">
        <v>7.6106009239376711E-6</v>
      </c>
      <c r="AD22" s="296">
        <v>6.0580347385608309E-4</v>
      </c>
      <c r="AE22" s="296">
        <v>0</v>
      </c>
      <c r="AF22" s="296">
        <v>1.1604045007833642E-4</v>
      </c>
      <c r="AG22" s="296">
        <v>5.4625653609090644E-5</v>
      </c>
      <c r="AH22" s="296">
        <v>5.139140002187635E-3</v>
      </c>
      <c r="AI22" s="296">
        <v>1.0518827846352075E-2</v>
      </c>
      <c r="AJ22" s="296">
        <v>1.9085935545330601E-4</v>
      </c>
      <c r="AK22" s="296">
        <v>4.337177014099948E-3</v>
      </c>
      <c r="AL22" s="296">
        <v>0</v>
      </c>
      <c r="AM22" s="296">
        <v>0</v>
      </c>
      <c r="AN22" s="296">
        <v>1.8950406016097214E-5</v>
      </c>
      <c r="AO22" s="296">
        <v>8.170701893329186E-5</v>
      </c>
      <c r="AP22" s="296">
        <v>0</v>
      </c>
      <c r="AQ22" s="296">
        <v>0</v>
      </c>
      <c r="AR22" s="296">
        <v>7.7323059066502814E-4</v>
      </c>
      <c r="AS22" s="296">
        <v>8.9701638729867918E-4</v>
      </c>
      <c r="AT22" s="296">
        <v>5.8867185919796866E-4</v>
      </c>
      <c r="AU22" s="296">
        <v>2.1949331510937218E-4</v>
      </c>
      <c r="AV22" s="296">
        <v>1.5124511154856131E-4</v>
      </c>
      <c r="AW22" s="296">
        <v>1.0061179362061744E-3</v>
      </c>
      <c r="AX22" s="296">
        <v>7.4580619127226613E-5</v>
      </c>
      <c r="AY22" s="296">
        <v>2.0155039165180565E-4</v>
      </c>
      <c r="AZ22" s="296">
        <v>1.9952798111924478E-4</v>
      </c>
      <c r="BA22" s="296">
        <v>5.1335900128339745E-4</v>
      </c>
      <c r="BB22" s="296">
        <v>7.9080853279098063E-5</v>
      </c>
      <c r="BC22" s="296">
        <v>1.1960686595697748E-4</v>
      </c>
      <c r="BD22" s="296">
        <v>7.4611744343047384E-5</v>
      </c>
      <c r="BE22" s="296">
        <v>5.1956362318471268E-5</v>
      </c>
      <c r="BF22" s="296">
        <v>1.0518302372701837E-4</v>
      </c>
      <c r="BG22" s="296">
        <v>6.3775632886179179E-3</v>
      </c>
      <c r="BH22" s="296">
        <v>2.6497286060746046E-3</v>
      </c>
      <c r="BI22" s="296">
        <v>1.3915027057121492E-2</v>
      </c>
      <c r="BJ22" s="296">
        <v>0</v>
      </c>
      <c r="BK22" s="296">
        <v>5.7158275118906067E-2</v>
      </c>
      <c r="BL22" s="296">
        <v>1.3853681543433152E-2</v>
      </c>
      <c r="BM22" s="296">
        <v>2.4360264385080684E-3</v>
      </c>
      <c r="BN22" s="296">
        <v>3.8510449266389508E-4</v>
      </c>
      <c r="BO22" s="296">
        <v>4.5686770909140211E-6</v>
      </c>
      <c r="BP22" s="296">
        <v>2.9196924412666324E-7</v>
      </c>
      <c r="BQ22" s="296">
        <v>1.3326160372884185E-5</v>
      </c>
      <c r="BR22" s="296">
        <v>1.0273603921806007E-3</v>
      </c>
      <c r="BS22" s="296">
        <v>3.3557371035232631E-4</v>
      </c>
      <c r="BT22" s="296">
        <v>7.2202406823229182E-5</v>
      </c>
      <c r="BU22" s="296">
        <v>6.0060822393621571E-8</v>
      </c>
      <c r="BV22" s="296">
        <v>1.2015559217367613E-6</v>
      </c>
      <c r="BW22" s="296">
        <v>2.6767621993724316E-6</v>
      </c>
      <c r="BX22" s="296">
        <v>3.6832523888228133E-6</v>
      </c>
      <c r="BY22" s="296">
        <v>6.1506803783784342E-7</v>
      </c>
      <c r="BZ22" s="296">
        <v>0</v>
      </c>
      <c r="CA22" s="296">
        <v>2.0948185596921551E-4</v>
      </c>
      <c r="CB22" s="296">
        <v>3.560959984958505E-6</v>
      </c>
      <c r="CC22" s="296">
        <v>1.6561336566106231E-6</v>
      </c>
      <c r="CD22" s="296">
        <v>6.1414145719673806E-4</v>
      </c>
      <c r="CE22" s="296">
        <v>7.7880206818334713E-3</v>
      </c>
      <c r="CF22" s="296">
        <v>4.7601776554453242E-5</v>
      </c>
      <c r="CG22" s="296">
        <v>3.5460007407995552E-5</v>
      </c>
      <c r="CH22" s="296">
        <v>1.4143398589729943E-4</v>
      </c>
      <c r="CI22" s="296">
        <v>5.2093165469100435E-5</v>
      </c>
      <c r="CJ22" s="296">
        <v>1.0938410384012242E-5</v>
      </c>
      <c r="CK22" s="296">
        <v>3.081904737908618E-5</v>
      </c>
      <c r="CL22" s="296">
        <v>7.3646424201065095E-5</v>
      </c>
      <c r="CM22" s="296">
        <v>1.5798447934178983E-5</v>
      </c>
      <c r="CN22" s="296">
        <v>2.8497399392555701E-5</v>
      </c>
      <c r="CO22" s="296">
        <v>2.1907627820623748E-5</v>
      </c>
      <c r="CP22" s="296">
        <v>1.1795741987623757E-4</v>
      </c>
      <c r="CQ22" s="296">
        <v>3.7213408231004811E-5</v>
      </c>
      <c r="CR22" s="296">
        <v>9.5942956155987894E-8</v>
      </c>
      <c r="CS22" s="296">
        <v>7.70660389091685E-5</v>
      </c>
      <c r="CT22" s="296">
        <v>3.8458209151537065E-4</v>
      </c>
      <c r="CU22" s="296">
        <v>2.3538267376857594E-4</v>
      </c>
      <c r="CV22" s="296">
        <v>8.7072627874986515E-4</v>
      </c>
      <c r="CW22" s="296">
        <v>3.039424126282802E-4</v>
      </c>
      <c r="CX22" s="296">
        <v>4.4802316561738865E-4</v>
      </c>
      <c r="CY22" s="296">
        <v>7.7529238883481777E-4</v>
      </c>
      <c r="CZ22" s="296">
        <v>0</v>
      </c>
      <c r="DA22" s="297">
        <v>2.0181149500761352E-5</v>
      </c>
      <c r="DB22" s="298"/>
      <c r="DC22" s="298"/>
    </row>
    <row r="23" spans="1:107" s="299" customFormat="1" ht="15" customHeight="1">
      <c r="A23" s="300" t="s">
        <v>348</v>
      </c>
      <c r="B23" s="301" t="s">
        <v>606</v>
      </c>
      <c r="C23" s="295">
        <v>0</v>
      </c>
      <c r="D23" s="296">
        <v>0</v>
      </c>
      <c r="E23" s="296">
        <v>2.3425205931651709E-5</v>
      </c>
      <c r="F23" s="296">
        <v>5.4379856980181951E-4</v>
      </c>
      <c r="G23" s="296">
        <v>3.6830005359806279E-4</v>
      </c>
      <c r="H23" s="296">
        <v>0</v>
      </c>
      <c r="I23" s="296">
        <v>0</v>
      </c>
      <c r="J23" s="296">
        <v>9.5230032615769178E-4</v>
      </c>
      <c r="K23" s="296">
        <v>1.4830814692201052E-4</v>
      </c>
      <c r="L23" s="296">
        <v>1.9051693026554052E-4</v>
      </c>
      <c r="M23" s="296">
        <v>3.091644529346783E-5</v>
      </c>
      <c r="N23" s="296">
        <v>2.4222575638956485E-4</v>
      </c>
      <c r="O23" s="296">
        <v>2.7712708454478481E-4</v>
      </c>
      <c r="P23" s="296">
        <v>2.8354647639866983E-4</v>
      </c>
      <c r="Q23" s="296">
        <v>1.5331578232663271E-5</v>
      </c>
      <c r="R23" s="296">
        <v>2.5375797244763952E-4</v>
      </c>
      <c r="S23" s="296">
        <v>1.8528894178091888E-4</v>
      </c>
      <c r="T23" s="296">
        <v>3.0025230648843807E-4</v>
      </c>
      <c r="U23" s="296">
        <v>2.0058859510062543E-2</v>
      </c>
      <c r="V23" s="296">
        <v>1.1064354499034298E-3</v>
      </c>
      <c r="W23" s="296">
        <v>1.2604223923756395E-3</v>
      </c>
      <c r="X23" s="296">
        <v>3.0244447356831045E-4</v>
      </c>
      <c r="Y23" s="296">
        <v>2.2651936908956862E-4</v>
      </c>
      <c r="Z23" s="296">
        <v>1.0341888011486001E-3</v>
      </c>
      <c r="AA23" s="296">
        <v>4.6752590346221888E-4</v>
      </c>
      <c r="AB23" s="296">
        <v>8.9603144781339426E-4</v>
      </c>
      <c r="AC23" s="296">
        <v>1.5472566061489903E-3</v>
      </c>
      <c r="AD23" s="296">
        <v>9.0870521078412463E-4</v>
      </c>
      <c r="AE23" s="296">
        <v>8.4321663242264584E-5</v>
      </c>
      <c r="AF23" s="296">
        <v>6.8630679390400224E-4</v>
      </c>
      <c r="AG23" s="296">
        <v>1.1589694154762948E-3</v>
      </c>
      <c r="AH23" s="296">
        <v>4.9260386439238448E-4</v>
      </c>
      <c r="AI23" s="296">
        <v>1.0137532445705962E-3</v>
      </c>
      <c r="AJ23" s="296">
        <v>5.0649978793404949E-4</v>
      </c>
      <c r="AK23" s="296">
        <v>1.9585003257586229E-3</v>
      </c>
      <c r="AL23" s="296">
        <v>0</v>
      </c>
      <c r="AM23" s="296">
        <v>0</v>
      </c>
      <c r="AN23" s="296">
        <v>1.2587739441715618E-4</v>
      </c>
      <c r="AO23" s="296">
        <v>7.4654132934164064E-4</v>
      </c>
      <c r="AP23" s="296">
        <v>7.4771013770328363E-5</v>
      </c>
      <c r="AQ23" s="296">
        <v>0</v>
      </c>
      <c r="AR23" s="296">
        <v>4.1962309581574167E-4</v>
      </c>
      <c r="AS23" s="296">
        <v>2.5640564899196127E-4</v>
      </c>
      <c r="AT23" s="296">
        <v>2.0928307593688056E-4</v>
      </c>
      <c r="AU23" s="296">
        <v>3.3966587355725047E-4</v>
      </c>
      <c r="AV23" s="296">
        <v>4.8938358092278159E-4</v>
      </c>
      <c r="AW23" s="296">
        <v>5.6233167839877813E-4</v>
      </c>
      <c r="AX23" s="296">
        <v>1.3919914106185509E-3</v>
      </c>
      <c r="AY23" s="296">
        <v>1.0386269282307988E-3</v>
      </c>
      <c r="AZ23" s="296">
        <v>9.9882395295811826E-4</v>
      </c>
      <c r="BA23" s="296">
        <v>1.6387182995513411E-3</v>
      </c>
      <c r="BB23" s="296">
        <v>9.7764669939459582E-4</v>
      </c>
      <c r="BC23" s="296">
        <v>1.1311999084974796E-3</v>
      </c>
      <c r="BD23" s="296">
        <v>2.7894424381754586E-3</v>
      </c>
      <c r="BE23" s="296">
        <v>2.2695161970774191E-3</v>
      </c>
      <c r="BF23" s="296">
        <v>3.1027080036764848E-4</v>
      </c>
      <c r="BG23" s="296">
        <v>8.5807228206528797E-3</v>
      </c>
      <c r="BH23" s="296">
        <v>1.3368749278207645E-3</v>
      </c>
      <c r="BI23" s="296">
        <v>3.198110178156595E-3</v>
      </c>
      <c r="BJ23" s="296">
        <v>1.4001323262316165E-4</v>
      </c>
      <c r="BK23" s="296">
        <v>1.1773970100079271E-2</v>
      </c>
      <c r="BL23" s="296">
        <v>2.0284362502608712E-2</v>
      </c>
      <c r="BM23" s="296">
        <v>7.2849496367906569E-5</v>
      </c>
      <c r="BN23" s="296">
        <v>4.5038676395803344E-4</v>
      </c>
      <c r="BO23" s="296">
        <v>6.9583899628227581E-4</v>
      </c>
      <c r="BP23" s="296">
        <v>1.3735275991018693E-3</v>
      </c>
      <c r="BQ23" s="296">
        <v>5.9235288914193229E-3</v>
      </c>
      <c r="BR23" s="296">
        <v>1.4090488235014656E-3</v>
      </c>
      <c r="BS23" s="296">
        <v>1.0211784256648989E-3</v>
      </c>
      <c r="BT23" s="296">
        <v>2.7211042718495006E-3</v>
      </c>
      <c r="BU23" s="296">
        <v>3.3137557741974143E-4</v>
      </c>
      <c r="BV23" s="296">
        <v>1.2218515908093625E-3</v>
      </c>
      <c r="BW23" s="296">
        <v>1.6607606772925864E-4</v>
      </c>
      <c r="BX23" s="296">
        <v>3.1983824474882279E-4</v>
      </c>
      <c r="BY23" s="296">
        <v>4.6014411468816376E-4</v>
      </c>
      <c r="BZ23" s="296">
        <v>0</v>
      </c>
      <c r="CA23" s="296">
        <v>2.1605318170582945E-3</v>
      </c>
      <c r="CB23" s="296">
        <v>5.7189017358433595E-4</v>
      </c>
      <c r="CC23" s="296">
        <v>4.9932429746810288E-4</v>
      </c>
      <c r="CD23" s="296">
        <v>2.97072712530711E-3</v>
      </c>
      <c r="CE23" s="296">
        <v>3.4767392539519059E-3</v>
      </c>
      <c r="CF23" s="296">
        <v>4.1495221572869896E-4</v>
      </c>
      <c r="CG23" s="296">
        <v>2.7144901468369362E-3</v>
      </c>
      <c r="CH23" s="296">
        <v>7.5093710526506091E-4</v>
      </c>
      <c r="CI23" s="296">
        <v>3.7555772089782791E-3</v>
      </c>
      <c r="CJ23" s="296">
        <v>1.5861904814652298E-3</v>
      </c>
      <c r="CK23" s="296">
        <v>2.0698313780975397E-3</v>
      </c>
      <c r="CL23" s="296">
        <v>2.8187170628430794E-3</v>
      </c>
      <c r="CM23" s="296">
        <v>1.697619405342538E-3</v>
      </c>
      <c r="CN23" s="296">
        <v>8.0049284067491271E-3</v>
      </c>
      <c r="CO23" s="296">
        <v>3.1993444285963999E-3</v>
      </c>
      <c r="CP23" s="296">
        <v>1.3717222500063776E-2</v>
      </c>
      <c r="CQ23" s="296">
        <v>1.4226145401781459E-3</v>
      </c>
      <c r="CR23" s="296">
        <v>9.4599754769804064E-5</v>
      </c>
      <c r="CS23" s="296">
        <v>2.0545858026640204E-4</v>
      </c>
      <c r="CT23" s="296">
        <v>2.0900337494356757E-3</v>
      </c>
      <c r="CU23" s="296">
        <v>3.3078274043667989E-3</v>
      </c>
      <c r="CV23" s="296">
        <v>2.7308119284532887E-3</v>
      </c>
      <c r="CW23" s="296">
        <v>9.3409228884010198E-4</v>
      </c>
      <c r="CX23" s="296">
        <v>5.8839406003971979E-3</v>
      </c>
      <c r="CY23" s="296">
        <v>3.3880735687561014E-3</v>
      </c>
      <c r="CZ23" s="296">
        <v>0</v>
      </c>
      <c r="DA23" s="297">
        <v>1.7356982721512796E-4</v>
      </c>
      <c r="DB23" s="302"/>
      <c r="DC23" s="302"/>
    </row>
    <row r="24" spans="1:107" s="299" customFormat="1" ht="15" customHeight="1">
      <c r="A24" s="300" t="s">
        <v>349</v>
      </c>
      <c r="B24" s="301" t="s">
        <v>607</v>
      </c>
      <c r="C24" s="295">
        <v>2.2715523961619543E-5</v>
      </c>
      <c r="D24" s="296">
        <v>0</v>
      </c>
      <c r="E24" s="296">
        <v>1.6207987123825537E-4</v>
      </c>
      <c r="F24" s="296">
        <v>0</v>
      </c>
      <c r="G24" s="296">
        <v>7.8283771004670152E-5</v>
      </c>
      <c r="H24" s="296">
        <v>0</v>
      </c>
      <c r="I24" s="296">
        <v>0</v>
      </c>
      <c r="J24" s="296">
        <v>0</v>
      </c>
      <c r="K24" s="296">
        <v>1.9318381956416748E-5</v>
      </c>
      <c r="L24" s="296">
        <v>7.5759614288789558E-5</v>
      </c>
      <c r="M24" s="296">
        <v>0</v>
      </c>
      <c r="N24" s="296">
        <v>4.4320884110573362E-4</v>
      </c>
      <c r="O24" s="296">
        <v>3.033429123969353E-7</v>
      </c>
      <c r="P24" s="296">
        <v>1.9328321499568495E-6</v>
      </c>
      <c r="Q24" s="296">
        <v>2.9349021188241116E-5</v>
      </c>
      <c r="R24" s="296">
        <v>4.3374300857544981E-4</v>
      </c>
      <c r="S24" s="296">
        <v>7.1996272770719625E-4</v>
      </c>
      <c r="T24" s="296">
        <v>8.038615611250086E-3</v>
      </c>
      <c r="U24" s="296">
        <v>1.112166564194641E-2</v>
      </c>
      <c r="V24" s="296">
        <v>0.33471070639484318</v>
      </c>
      <c r="W24" s="296">
        <v>0.34403610153387226</v>
      </c>
      <c r="X24" s="296">
        <v>0.11579708490100667</v>
      </c>
      <c r="Y24" s="296">
        <v>0</v>
      </c>
      <c r="Z24" s="296">
        <v>6.8983309404163672E-4</v>
      </c>
      <c r="AA24" s="296">
        <v>0</v>
      </c>
      <c r="AB24" s="296">
        <v>0</v>
      </c>
      <c r="AC24" s="296">
        <v>2.2120318776987151E-3</v>
      </c>
      <c r="AD24" s="296">
        <v>5.492343888610329E-4</v>
      </c>
      <c r="AE24" s="296">
        <v>0</v>
      </c>
      <c r="AF24" s="296">
        <v>3.0526021934197409E-3</v>
      </c>
      <c r="AG24" s="296">
        <v>4.0739929307977681E-3</v>
      </c>
      <c r="AH24" s="296">
        <v>8.5459306777163667E-4</v>
      </c>
      <c r="AI24" s="296">
        <v>9.743048682564284E-4</v>
      </c>
      <c r="AJ24" s="296">
        <v>0</v>
      </c>
      <c r="AK24" s="296">
        <v>1.3448430842199271E-3</v>
      </c>
      <c r="AL24" s="296">
        <v>0</v>
      </c>
      <c r="AM24" s="296">
        <v>0</v>
      </c>
      <c r="AN24" s="296">
        <v>2.9603494546598508E-6</v>
      </c>
      <c r="AO24" s="296">
        <v>1.4333897690949759E-5</v>
      </c>
      <c r="AP24" s="296">
        <v>0</v>
      </c>
      <c r="AQ24" s="296">
        <v>0</v>
      </c>
      <c r="AR24" s="296">
        <v>8.8539059784858976E-4</v>
      </c>
      <c r="AS24" s="296">
        <v>9.2411646947903662E-5</v>
      </c>
      <c r="AT24" s="296">
        <v>5.7507336032287879E-4</v>
      </c>
      <c r="AU24" s="296">
        <v>1.8673161078842671E-4</v>
      </c>
      <c r="AV24" s="296">
        <v>3.023045551477627E-4</v>
      </c>
      <c r="AW24" s="296">
        <v>3.7191136289361831E-4</v>
      </c>
      <c r="AX24" s="296">
        <v>1.2437609288829961E-3</v>
      </c>
      <c r="AY24" s="296">
        <v>3.9596920140013607E-3</v>
      </c>
      <c r="AZ24" s="296">
        <v>2.2374014960598425E-3</v>
      </c>
      <c r="BA24" s="296">
        <v>2.2595574223155603E-3</v>
      </c>
      <c r="BB24" s="296">
        <v>1.7117640765573248E-4</v>
      </c>
      <c r="BC24" s="296">
        <v>1.3578320438558509E-4</v>
      </c>
      <c r="BD24" s="296">
        <v>2.0803704832909461E-3</v>
      </c>
      <c r="BE24" s="296">
        <v>2.0904295531186559E-3</v>
      </c>
      <c r="BF24" s="296">
        <v>1.0689438706675709E-4</v>
      </c>
      <c r="BG24" s="296">
        <v>5.7422545957775765E-7</v>
      </c>
      <c r="BH24" s="296">
        <v>1.3858413211687262E-6</v>
      </c>
      <c r="BI24" s="296">
        <v>4.7450821727090696E-3</v>
      </c>
      <c r="BJ24" s="296">
        <v>1.1903085742613322E-4</v>
      </c>
      <c r="BK24" s="296">
        <v>3.4706171967895361E-3</v>
      </c>
      <c r="BL24" s="296">
        <v>2.1606328738786266E-3</v>
      </c>
      <c r="BM24" s="296">
        <v>1.3725478233148859E-6</v>
      </c>
      <c r="BN24" s="296">
        <v>0</v>
      </c>
      <c r="BO24" s="296">
        <v>0</v>
      </c>
      <c r="BP24" s="296">
        <v>4.1709892018094752E-7</v>
      </c>
      <c r="BQ24" s="296">
        <v>2.7571657125923036E-4</v>
      </c>
      <c r="BR24" s="296">
        <v>2.4803879069651478E-6</v>
      </c>
      <c r="BS24" s="296">
        <v>-1.0725380742476287E-3</v>
      </c>
      <c r="BT24" s="296">
        <v>3.9371490833439287E-4</v>
      </c>
      <c r="BU24" s="296">
        <v>0</v>
      </c>
      <c r="BV24" s="296">
        <v>0</v>
      </c>
      <c r="BW24" s="296">
        <v>6.8706862873388683E-5</v>
      </c>
      <c r="BX24" s="296">
        <v>0</v>
      </c>
      <c r="BY24" s="296">
        <v>3.0120760481544675E-4</v>
      </c>
      <c r="BZ24" s="296">
        <v>0</v>
      </c>
      <c r="CA24" s="296">
        <v>7.588713731368874E-5</v>
      </c>
      <c r="CB24" s="296">
        <v>8.2792319650285248E-5</v>
      </c>
      <c r="CC24" s="296">
        <v>6.0306036938405074E-3</v>
      </c>
      <c r="CD24" s="296">
        <v>5.5814943304353711E-3</v>
      </c>
      <c r="CE24" s="296">
        <v>6.1884584858399047E-3</v>
      </c>
      <c r="CF24" s="296">
        <v>0</v>
      </c>
      <c r="CG24" s="296">
        <v>1.2556973377778519E-4</v>
      </c>
      <c r="CH24" s="296">
        <v>1.3033452921570398E-6</v>
      </c>
      <c r="CI24" s="296">
        <v>3.4494347861928017E-2</v>
      </c>
      <c r="CJ24" s="296">
        <v>2.1124131438965768E-4</v>
      </c>
      <c r="CK24" s="296">
        <v>1.9447674758666282E-3</v>
      </c>
      <c r="CL24" s="296">
        <v>3.3345987215107581E-3</v>
      </c>
      <c r="CM24" s="296">
        <v>8.139644205136706E-5</v>
      </c>
      <c r="CN24" s="296">
        <v>1.1760750612073055E-3</v>
      </c>
      <c r="CO24" s="296">
        <v>9.4700234061875115E-4</v>
      </c>
      <c r="CP24" s="296">
        <v>1.813079917173159E-3</v>
      </c>
      <c r="CQ24" s="296">
        <v>0</v>
      </c>
      <c r="CR24" s="296">
        <v>3.8377182462395157E-7</v>
      </c>
      <c r="CS24" s="296">
        <v>1.6985581138871818E-4</v>
      </c>
      <c r="CT24" s="296">
        <v>4.4155559157760833E-3</v>
      </c>
      <c r="CU24" s="296">
        <v>1.1362823104618532E-3</v>
      </c>
      <c r="CV24" s="296">
        <v>3.8807030488614146E-8</v>
      </c>
      <c r="CW24" s="296">
        <v>5.911860370401143E-4</v>
      </c>
      <c r="CX24" s="296">
        <v>6.1215752652273503E-4</v>
      </c>
      <c r="CY24" s="296">
        <v>8.8787847108210742E-5</v>
      </c>
      <c r="CZ24" s="296">
        <v>0.13605425320128894</v>
      </c>
      <c r="DA24" s="297">
        <v>1.221576522739379E-3</v>
      </c>
      <c r="DB24" s="298"/>
      <c r="DC24" s="298"/>
    </row>
    <row r="25" spans="1:107" s="299" customFormat="1" ht="15" customHeight="1">
      <c r="A25" s="300" t="s">
        <v>350</v>
      </c>
      <c r="B25" s="301" t="s">
        <v>608</v>
      </c>
      <c r="C25" s="295">
        <v>1.8213871650153323E-2</v>
      </c>
      <c r="D25" s="296">
        <v>1.6263178258957721E-3</v>
      </c>
      <c r="E25" s="296">
        <v>4.6753635520198476E-2</v>
      </c>
      <c r="F25" s="296">
        <v>3.2613399747760934E-3</v>
      </c>
      <c r="G25" s="296">
        <v>5.4069058353363214E-4</v>
      </c>
      <c r="H25" s="296">
        <v>0</v>
      </c>
      <c r="I25" s="296">
        <v>0</v>
      </c>
      <c r="J25" s="296">
        <v>0</v>
      </c>
      <c r="K25" s="296">
        <v>5.4661865305400438E-3</v>
      </c>
      <c r="L25" s="296">
        <v>6.9590023552949815E-3</v>
      </c>
      <c r="M25" s="296">
        <v>5.7029554610229898E-4</v>
      </c>
      <c r="N25" s="296">
        <v>1.4030178058774632E-2</v>
      </c>
      <c r="O25" s="296">
        <v>1.1402601741825337E-2</v>
      </c>
      <c r="P25" s="296">
        <v>2.18948326698887E-2</v>
      </c>
      <c r="Q25" s="296">
        <v>1.2992417439451217E-3</v>
      </c>
      <c r="R25" s="296">
        <v>1.6904989875841717E-3</v>
      </c>
      <c r="S25" s="296">
        <v>1.0644997713382589E-3</v>
      </c>
      <c r="T25" s="296">
        <v>4.7765888931871958E-4</v>
      </c>
      <c r="U25" s="296">
        <v>9.1565735672751239E-3</v>
      </c>
      <c r="V25" s="296">
        <v>2.1421324851620678E-3</v>
      </c>
      <c r="W25" s="296">
        <v>7.478623079968244E-3</v>
      </c>
      <c r="X25" s="296">
        <v>1.1493114986835199E-3</v>
      </c>
      <c r="Y25" s="296">
        <v>3.8839189824624548E-3</v>
      </c>
      <c r="Z25" s="296">
        <v>3.7127602297200285E-4</v>
      </c>
      <c r="AA25" s="296">
        <v>0</v>
      </c>
      <c r="AB25" s="296">
        <v>2.9424516576581784E-3</v>
      </c>
      <c r="AC25" s="296">
        <v>1.9787187231769865E-2</v>
      </c>
      <c r="AD25" s="296">
        <v>3.5093403273292962E-3</v>
      </c>
      <c r="AE25" s="296">
        <v>5.8180930488028156E-5</v>
      </c>
      <c r="AF25" s="296">
        <v>1.8566927788064378E-3</v>
      </c>
      <c r="AG25" s="296">
        <v>1.2566821488037858E-3</v>
      </c>
      <c r="AH25" s="296">
        <v>1.4066619911336451E-2</v>
      </c>
      <c r="AI25" s="296">
        <v>1.6159828948105544E-3</v>
      </c>
      <c r="AJ25" s="296">
        <v>6.3627311150922725E-3</v>
      </c>
      <c r="AK25" s="296">
        <v>9.4180824488686709E-3</v>
      </c>
      <c r="AL25" s="296">
        <v>0</v>
      </c>
      <c r="AM25" s="296">
        <v>0</v>
      </c>
      <c r="AN25" s="296">
        <v>0</v>
      </c>
      <c r="AO25" s="296">
        <v>3.2089680772311926E-5</v>
      </c>
      <c r="AP25" s="296">
        <v>0</v>
      </c>
      <c r="AQ25" s="296">
        <v>0</v>
      </c>
      <c r="AR25" s="296">
        <v>8.148021277975566E-5</v>
      </c>
      <c r="AS25" s="296">
        <v>8.7094310119552071E-5</v>
      </c>
      <c r="AT25" s="296">
        <v>3.2057294178784476E-3</v>
      </c>
      <c r="AU25" s="296">
        <v>8.0239653003789826E-4</v>
      </c>
      <c r="AV25" s="296">
        <v>3.3170693160839392E-4</v>
      </c>
      <c r="AW25" s="296">
        <v>3.7789576817987562E-3</v>
      </c>
      <c r="AX25" s="296">
        <v>8.6443261082607943E-4</v>
      </c>
      <c r="AY25" s="296">
        <v>2.6899605085464557E-3</v>
      </c>
      <c r="AZ25" s="296">
        <v>3.6861954478179127E-3</v>
      </c>
      <c r="BA25" s="296">
        <v>7.6448771933546175E-3</v>
      </c>
      <c r="BB25" s="296">
        <v>5.7352920090838198E-4</v>
      </c>
      <c r="BC25" s="296">
        <v>4.7875425854363937E-4</v>
      </c>
      <c r="BD25" s="296">
        <v>1.1413087733185372E-3</v>
      </c>
      <c r="BE25" s="296">
        <v>8.4744083062225889E-4</v>
      </c>
      <c r="BF25" s="296">
        <v>1.1497321308905847E-4</v>
      </c>
      <c r="BG25" s="296">
        <v>2.720393114749627E-5</v>
      </c>
      <c r="BH25" s="296">
        <v>2.1388151056704008E-4</v>
      </c>
      <c r="BI25" s="296">
        <v>3.892621708297041E-3</v>
      </c>
      <c r="BJ25" s="296">
        <v>1.1708949747799694E-3</v>
      </c>
      <c r="BK25" s="296">
        <v>1.5330831351565596E-5</v>
      </c>
      <c r="BL25" s="296">
        <v>1.8869016232736118E-3</v>
      </c>
      <c r="BM25" s="296">
        <v>2.1553496647430289E-7</v>
      </c>
      <c r="BN25" s="296">
        <v>0</v>
      </c>
      <c r="BO25" s="296">
        <v>0</v>
      </c>
      <c r="BP25" s="296">
        <v>1.4661027044360307E-4</v>
      </c>
      <c r="BQ25" s="296">
        <v>6.9387124149141528E-4</v>
      </c>
      <c r="BR25" s="296">
        <v>6.7763854904932816E-3</v>
      </c>
      <c r="BS25" s="296">
        <v>6.2607944464407369E-3</v>
      </c>
      <c r="BT25" s="296">
        <v>1.414022147621192E-3</v>
      </c>
      <c r="BU25" s="296">
        <v>2.4244551972891907E-5</v>
      </c>
      <c r="BV25" s="296">
        <v>0</v>
      </c>
      <c r="BW25" s="296">
        <v>0</v>
      </c>
      <c r="BX25" s="296">
        <v>2.2236949123564598E-4</v>
      </c>
      <c r="BY25" s="296">
        <v>4.9901787912722461E-4</v>
      </c>
      <c r="BZ25" s="296">
        <v>0</v>
      </c>
      <c r="CA25" s="296">
        <v>1.2995880746115662E-3</v>
      </c>
      <c r="CB25" s="296">
        <v>3.8618611036874984E-4</v>
      </c>
      <c r="CC25" s="296">
        <v>3.198408124329266E-4</v>
      </c>
      <c r="CD25" s="296">
        <v>5.8795543078755848E-3</v>
      </c>
      <c r="CE25" s="296">
        <v>9.5068877857988152E-3</v>
      </c>
      <c r="CF25" s="296">
        <v>4.2107791351586723E-4</v>
      </c>
      <c r="CG25" s="296">
        <v>2.4992812790707898E-4</v>
      </c>
      <c r="CH25" s="296">
        <v>3.0216589079782728E-4</v>
      </c>
      <c r="CI25" s="296">
        <v>8.7094038506481245E-4</v>
      </c>
      <c r="CJ25" s="296">
        <v>2.3489757895431718E-4</v>
      </c>
      <c r="CK25" s="296">
        <v>7.1345334804696881E-4</v>
      </c>
      <c r="CL25" s="296">
        <v>9.4547424046638473E-4</v>
      </c>
      <c r="CM25" s="296">
        <v>8.6274343287371887E-4</v>
      </c>
      <c r="CN25" s="296">
        <v>6.1562408330127433E-3</v>
      </c>
      <c r="CO25" s="296">
        <v>5.1495643289747447E-3</v>
      </c>
      <c r="CP25" s="296">
        <v>1.7021937767961995E-3</v>
      </c>
      <c r="CQ25" s="296">
        <v>9.6425095921055654E-6</v>
      </c>
      <c r="CR25" s="296">
        <v>8.8171576707352873E-5</v>
      </c>
      <c r="CS25" s="296">
        <v>2.764218002098975E-6</v>
      </c>
      <c r="CT25" s="296">
        <v>2.0569184027819389E-3</v>
      </c>
      <c r="CU25" s="296">
        <v>7.0798184065965961E-4</v>
      </c>
      <c r="CV25" s="296">
        <v>2.7471496882889956E-3</v>
      </c>
      <c r="CW25" s="296">
        <v>4.2122132571863153E-4</v>
      </c>
      <c r="CX25" s="296">
        <v>5.3953838704079568E-4</v>
      </c>
      <c r="CY25" s="296">
        <v>1.1849606933403225E-3</v>
      </c>
      <c r="CZ25" s="296">
        <v>0.2651188297008274</v>
      </c>
      <c r="DA25" s="297">
        <v>7.4407539964049688E-4</v>
      </c>
      <c r="DB25" s="302"/>
      <c r="DC25" s="302"/>
    </row>
    <row r="26" spans="1:107" s="299" customFormat="1" ht="15" customHeight="1">
      <c r="A26" s="300" t="s">
        <v>351</v>
      </c>
      <c r="B26" s="301" t="s">
        <v>609</v>
      </c>
      <c r="C26" s="295">
        <v>7.4864068277638446E-5</v>
      </c>
      <c r="D26" s="296">
        <v>0</v>
      </c>
      <c r="E26" s="296">
        <v>1.091296792745875E-4</v>
      </c>
      <c r="F26" s="296">
        <v>2.0547518100534078E-4</v>
      </c>
      <c r="G26" s="296">
        <v>3.363462375135769E-4</v>
      </c>
      <c r="H26" s="296">
        <v>0</v>
      </c>
      <c r="I26" s="296">
        <v>0</v>
      </c>
      <c r="J26" s="296">
        <v>2.9100219657220996E-4</v>
      </c>
      <c r="K26" s="296">
        <v>4.1110942465836598E-3</v>
      </c>
      <c r="L26" s="296">
        <v>2.7888995643970569E-3</v>
      </c>
      <c r="M26" s="296">
        <v>5.6785363766134189E-3</v>
      </c>
      <c r="N26" s="296">
        <v>1.075089984480765E-2</v>
      </c>
      <c r="O26" s="296">
        <v>9.1705112561279497E-3</v>
      </c>
      <c r="P26" s="296">
        <v>1.8267196649242184E-3</v>
      </c>
      <c r="Q26" s="296">
        <v>5.5631726729949578E-5</v>
      </c>
      <c r="R26" s="296">
        <v>9.7840702778780603E-5</v>
      </c>
      <c r="S26" s="296">
        <v>9.9259788052445479E-4</v>
      </c>
      <c r="T26" s="296">
        <v>1.0302353243548702E-3</v>
      </c>
      <c r="U26" s="296">
        <v>3.2714128337124008E-3</v>
      </c>
      <c r="V26" s="296">
        <v>3.8162534116413185E-4</v>
      </c>
      <c r="W26" s="296">
        <v>4.0725143515039586E-2</v>
      </c>
      <c r="X26" s="296">
        <v>5.1335604244909711E-2</v>
      </c>
      <c r="Y26" s="296">
        <v>7.3192111878044106E-4</v>
      </c>
      <c r="Z26" s="296">
        <v>8.8388370423546304E-4</v>
      </c>
      <c r="AA26" s="296">
        <v>2.0217336365933788E-4</v>
      </c>
      <c r="AB26" s="296">
        <v>1.7342544151226986E-4</v>
      </c>
      <c r="AC26" s="296">
        <v>2.3694962827306085E-3</v>
      </c>
      <c r="AD26" s="296">
        <v>3.337318882503439E-3</v>
      </c>
      <c r="AE26" s="296">
        <v>2.4096262994080192E-4</v>
      </c>
      <c r="AF26" s="296">
        <v>2.8041589517162796E-4</v>
      </c>
      <c r="AG26" s="296">
        <v>9.7595887009610614E-4</v>
      </c>
      <c r="AH26" s="296">
        <v>1.2199280654231465E-4</v>
      </c>
      <c r="AI26" s="296">
        <v>5.9436331721163006E-3</v>
      </c>
      <c r="AJ26" s="296">
        <v>1.2228913486457882E-4</v>
      </c>
      <c r="AK26" s="296">
        <v>2.6827180695578859E-4</v>
      </c>
      <c r="AL26" s="296">
        <v>0</v>
      </c>
      <c r="AM26" s="296">
        <v>0</v>
      </c>
      <c r="AN26" s="296">
        <v>2.3870423419616403E-5</v>
      </c>
      <c r="AO26" s="296">
        <v>1.3384514599854228E-3</v>
      </c>
      <c r="AP26" s="296">
        <v>1.7363490975554034E-4</v>
      </c>
      <c r="AQ26" s="296">
        <v>0</v>
      </c>
      <c r="AR26" s="296">
        <v>8.3774961629471225E-4</v>
      </c>
      <c r="AS26" s="296">
        <v>3.1819677006625401E-4</v>
      </c>
      <c r="AT26" s="296">
        <v>3.3035950447941401E-3</v>
      </c>
      <c r="AU26" s="296">
        <v>1.5168517542983317E-3</v>
      </c>
      <c r="AV26" s="296">
        <v>9.3162978286207585E-4</v>
      </c>
      <c r="AW26" s="296">
        <v>7.7561875583789675E-3</v>
      </c>
      <c r="AX26" s="296">
        <v>5.8334864577928944E-3</v>
      </c>
      <c r="AY26" s="296">
        <v>1.8790708111747776E-3</v>
      </c>
      <c r="AZ26" s="296">
        <v>1.6590743629745189E-3</v>
      </c>
      <c r="BA26" s="296">
        <v>1.5531231107009895E-2</v>
      </c>
      <c r="BB26" s="296">
        <v>1.9139331198775294E-3</v>
      </c>
      <c r="BC26" s="296">
        <v>2.5653385184761562E-5</v>
      </c>
      <c r="BD26" s="296">
        <v>6.5025366099377537E-3</v>
      </c>
      <c r="BE26" s="296">
        <v>4.131451012370428E-3</v>
      </c>
      <c r="BF26" s="296">
        <v>1.3629943316887947E-3</v>
      </c>
      <c r="BG26" s="296">
        <v>1.07681629307319E-3</v>
      </c>
      <c r="BH26" s="296">
        <v>3.0446933826076914E-3</v>
      </c>
      <c r="BI26" s="296">
        <v>4.277823163282359E-3</v>
      </c>
      <c r="BJ26" s="296">
        <v>2.8825273290534518E-3</v>
      </c>
      <c r="BK26" s="296">
        <v>4.6354476317875547E-4</v>
      </c>
      <c r="BL26" s="296">
        <v>8.4017585290533921E-4</v>
      </c>
      <c r="BM26" s="296">
        <v>5.0341827746194941E-4</v>
      </c>
      <c r="BN26" s="296">
        <v>8.5618889276251281E-4</v>
      </c>
      <c r="BO26" s="296">
        <v>3.3750733567426451E-3</v>
      </c>
      <c r="BP26" s="296">
        <v>1.659115229749764E-3</v>
      </c>
      <c r="BQ26" s="296">
        <v>5.8416151765196701E-3</v>
      </c>
      <c r="BR26" s="296">
        <v>4.4309323992338129E-3</v>
      </c>
      <c r="BS26" s="296">
        <v>7.5366105499550242E-3</v>
      </c>
      <c r="BT26" s="296">
        <v>1.7693976359574221E-2</v>
      </c>
      <c r="BU26" s="296">
        <v>2.1681956884097388E-4</v>
      </c>
      <c r="BV26" s="296">
        <v>3.3504610361897854E-5</v>
      </c>
      <c r="BW26" s="296">
        <v>0</v>
      </c>
      <c r="BX26" s="296">
        <v>1.5713194482048129E-3</v>
      </c>
      <c r="BY26" s="296">
        <v>1.891605139177559E-3</v>
      </c>
      <c r="BZ26" s="296">
        <v>0</v>
      </c>
      <c r="CA26" s="296">
        <v>1.8324658849791168E-3</v>
      </c>
      <c r="CB26" s="296">
        <v>5.028075498761409E-4</v>
      </c>
      <c r="CC26" s="296">
        <v>5.2789260304463613E-3</v>
      </c>
      <c r="CD26" s="296">
        <v>1.3643060797026796E-3</v>
      </c>
      <c r="CE26" s="296">
        <v>6.8164476225397999E-3</v>
      </c>
      <c r="CF26" s="296">
        <v>9.3337767657898155E-3</v>
      </c>
      <c r="CG26" s="296">
        <v>7.615274065726191E-3</v>
      </c>
      <c r="CH26" s="296">
        <v>2.8345657934589555E-3</v>
      </c>
      <c r="CI26" s="296">
        <v>2.0442628174955221E-2</v>
      </c>
      <c r="CJ26" s="296">
        <v>1.047053324216129E-2</v>
      </c>
      <c r="CK26" s="296">
        <v>8.3809131872508089E-3</v>
      </c>
      <c r="CL26" s="296">
        <v>2.6257689799358924E-2</v>
      </c>
      <c r="CM26" s="296">
        <v>2.2653492580937198E-3</v>
      </c>
      <c r="CN26" s="296">
        <v>9.496156424403655E-3</v>
      </c>
      <c r="CO26" s="296">
        <v>1.6074927040983992E-3</v>
      </c>
      <c r="CP26" s="296">
        <v>3.9150784418768958E-2</v>
      </c>
      <c r="CQ26" s="296">
        <v>1.1282049291256762E-3</v>
      </c>
      <c r="CR26" s="296">
        <v>7.8135463778655767E-3</v>
      </c>
      <c r="CS26" s="296">
        <v>1.136344891408324E-3</v>
      </c>
      <c r="CT26" s="296">
        <v>5.9587048416536092E-3</v>
      </c>
      <c r="CU26" s="296">
        <v>5.4244376489300515E-4</v>
      </c>
      <c r="CV26" s="296">
        <v>5.1835844191324874E-4</v>
      </c>
      <c r="CW26" s="296">
        <v>2.0165774722336769E-3</v>
      </c>
      <c r="CX26" s="296">
        <v>1.2353016351069229E-2</v>
      </c>
      <c r="CY26" s="296">
        <v>3.7602131791791764E-3</v>
      </c>
      <c r="CZ26" s="296">
        <v>0</v>
      </c>
      <c r="DA26" s="297">
        <v>9.2049128640060395E-5</v>
      </c>
      <c r="DB26" s="602"/>
      <c r="DC26" s="602"/>
    </row>
    <row r="27" spans="1:107" s="299" customFormat="1" ht="15" customHeight="1">
      <c r="A27" s="300" t="s">
        <v>352</v>
      </c>
      <c r="B27" s="301" t="s">
        <v>610</v>
      </c>
      <c r="C27" s="295">
        <v>4.7179389434524002E-2</v>
      </c>
      <c r="D27" s="296">
        <v>0</v>
      </c>
      <c r="E27" s="296">
        <v>3.0826955902177978E-4</v>
      </c>
      <c r="F27" s="296">
        <v>8.3269070420477042E-4</v>
      </c>
      <c r="G27" s="296">
        <v>0</v>
      </c>
      <c r="H27" s="296">
        <v>0</v>
      </c>
      <c r="I27" s="296">
        <v>0</v>
      </c>
      <c r="J27" s="296">
        <v>0</v>
      </c>
      <c r="K27" s="296">
        <v>0</v>
      </c>
      <c r="L27" s="296">
        <v>5.1700149421939702E-5</v>
      </c>
      <c r="M27" s="296">
        <v>0</v>
      </c>
      <c r="N27" s="296">
        <v>0</v>
      </c>
      <c r="O27" s="296">
        <v>0</v>
      </c>
      <c r="P27" s="296">
        <v>9.8767722862795011E-5</v>
      </c>
      <c r="Q27" s="296">
        <v>8.3228567548743472E-6</v>
      </c>
      <c r="R27" s="296">
        <v>4.1856985146002396E-6</v>
      </c>
      <c r="S27" s="296">
        <v>7.7221601112677473E-7</v>
      </c>
      <c r="T27" s="296">
        <v>8.4848927454872634E-6</v>
      </c>
      <c r="U27" s="296">
        <v>0</v>
      </c>
      <c r="V27" s="296">
        <v>2.4570930132560167E-6</v>
      </c>
      <c r="W27" s="296">
        <v>1.1380927963955062E-6</v>
      </c>
      <c r="X27" s="296">
        <v>2.7280187777688406E-6</v>
      </c>
      <c r="Y27" s="296">
        <v>0.18081807046366227</v>
      </c>
      <c r="Z27" s="296">
        <v>2.251211414213927E-3</v>
      </c>
      <c r="AA27" s="296">
        <v>2.9315137730603993E-3</v>
      </c>
      <c r="AB27" s="296">
        <v>2.1007601815186287E-2</v>
      </c>
      <c r="AC27" s="296">
        <v>1.0702541538740236E-3</v>
      </c>
      <c r="AD27" s="296">
        <v>6.4671320759568532E-3</v>
      </c>
      <c r="AE27" s="296">
        <v>0</v>
      </c>
      <c r="AF27" s="296">
        <v>0</v>
      </c>
      <c r="AG27" s="296">
        <v>7.083808021499723E-5</v>
      </c>
      <c r="AH27" s="296">
        <v>3.7318474575180641E-6</v>
      </c>
      <c r="AI27" s="296">
        <v>8.7533379395342756E-6</v>
      </c>
      <c r="AJ27" s="296">
        <v>0</v>
      </c>
      <c r="AK27" s="296">
        <v>3.6652200119154489E-4</v>
      </c>
      <c r="AL27" s="296">
        <v>0</v>
      </c>
      <c r="AM27" s="296">
        <v>0</v>
      </c>
      <c r="AN27" s="296">
        <v>1.4801747273299252E-5</v>
      </c>
      <c r="AO27" s="296">
        <v>0</v>
      </c>
      <c r="AP27" s="296">
        <v>9.138679460817911E-6</v>
      </c>
      <c r="AQ27" s="296">
        <v>0</v>
      </c>
      <c r="AR27" s="296">
        <v>1.662861485301136E-7</v>
      </c>
      <c r="AS27" s="296">
        <v>0</v>
      </c>
      <c r="AT27" s="296">
        <v>0</v>
      </c>
      <c r="AU27" s="296">
        <v>0</v>
      </c>
      <c r="AV27" s="296">
        <v>9.5878929049443967E-6</v>
      </c>
      <c r="AW27" s="296">
        <v>0</v>
      </c>
      <c r="AX27" s="296">
        <v>0</v>
      </c>
      <c r="AY27" s="296">
        <v>5.0935200355801011E-6</v>
      </c>
      <c r="AZ27" s="296">
        <v>0</v>
      </c>
      <c r="BA27" s="296">
        <v>0</v>
      </c>
      <c r="BB27" s="296">
        <v>0</v>
      </c>
      <c r="BC27" s="296">
        <v>9.7221427929510386E-5</v>
      </c>
      <c r="BD27" s="296">
        <v>0</v>
      </c>
      <c r="BE27" s="296">
        <v>0</v>
      </c>
      <c r="BF27" s="296">
        <v>0</v>
      </c>
      <c r="BG27" s="296">
        <v>0</v>
      </c>
      <c r="BH27" s="296">
        <v>0</v>
      </c>
      <c r="BI27" s="296">
        <v>9.5654759994301818E-6</v>
      </c>
      <c r="BJ27" s="296">
        <v>0</v>
      </c>
      <c r="BK27" s="296">
        <v>0</v>
      </c>
      <c r="BL27" s="296">
        <v>0</v>
      </c>
      <c r="BM27" s="296">
        <v>3.8071673341890364E-4</v>
      </c>
      <c r="BN27" s="296">
        <v>1.530451211679376E-5</v>
      </c>
      <c r="BO27" s="296">
        <v>6.8898598064590476E-5</v>
      </c>
      <c r="BP27" s="296">
        <v>0</v>
      </c>
      <c r="BQ27" s="296">
        <v>0</v>
      </c>
      <c r="BR27" s="296">
        <v>0</v>
      </c>
      <c r="BS27" s="296">
        <v>0</v>
      </c>
      <c r="BT27" s="296">
        <v>0</v>
      </c>
      <c r="BU27" s="296">
        <v>3.1031424903371146E-6</v>
      </c>
      <c r="BV27" s="296">
        <v>0</v>
      </c>
      <c r="BW27" s="296">
        <v>0</v>
      </c>
      <c r="BX27" s="296">
        <v>0</v>
      </c>
      <c r="BY27" s="296">
        <v>0</v>
      </c>
      <c r="BZ27" s="296">
        <v>0</v>
      </c>
      <c r="CA27" s="296">
        <v>0</v>
      </c>
      <c r="CB27" s="296">
        <v>0</v>
      </c>
      <c r="CC27" s="296">
        <v>0</v>
      </c>
      <c r="CD27" s="296">
        <v>1.2223279831933036E-5</v>
      </c>
      <c r="CE27" s="296">
        <v>0</v>
      </c>
      <c r="CF27" s="296">
        <v>0</v>
      </c>
      <c r="CG27" s="296">
        <v>0</v>
      </c>
      <c r="CH27" s="296">
        <v>0</v>
      </c>
      <c r="CI27" s="296">
        <v>0</v>
      </c>
      <c r="CJ27" s="296">
        <v>7.4521082608150965E-6</v>
      </c>
      <c r="CK27" s="296">
        <v>0</v>
      </c>
      <c r="CL27" s="296">
        <v>0</v>
      </c>
      <c r="CM27" s="296">
        <v>0</v>
      </c>
      <c r="CN27" s="296">
        <v>0</v>
      </c>
      <c r="CO27" s="296">
        <v>0</v>
      </c>
      <c r="CP27" s="296">
        <v>0</v>
      </c>
      <c r="CQ27" s="296">
        <v>0</v>
      </c>
      <c r="CR27" s="296">
        <v>0</v>
      </c>
      <c r="CS27" s="296">
        <v>0</v>
      </c>
      <c r="CT27" s="296">
        <v>0</v>
      </c>
      <c r="CU27" s="296">
        <v>0</v>
      </c>
      <c r="CV27" s="296">
        <v>0</v>
      </c>
      <c r="CW27" s="296">
        <v>0</v>
      </c>
      <c r="CX27" s="296">
        <v>1.5286105073153224E-4</v>
      </c>
      <c r="CY27" s="296">
        <v>6.318219766854598E-4</v>
      </c>
      <c r="CZ27" s="296">
        <v>0</v>
      </c>
      <c r="DA27" s="297">
        <v>3.5203567294819207E-4</v>
      </c>
      <c r="DB27" s="603"/>
      <c r="DC27" s="603"/>
    </row>
    <row r="28" spans="1:107" s="299" customFormat="1" ht="15" customHeight="1">
      <c r="A28" s="300" t="s">
        <v>353</v>
      </c>
      <c r="B28" s="301" t="s">
        <v>611</v>
      </c>
      <c r="C28" s="295">
        <v>8.7472356706630298E-4</v>
      </c>
      <c r="D28" s="296">
        <v>3.4210248150766008E-4</v>
      </c>
      <c r="E28" s="296">
        <v>4.8085745480267979E-4</v>
      </c>
      <c r="F28" s="296">
        <v>2.8152537128280731E-4</v>
      </c>
      <c r="G28" s="296">
        <v>4.9122065824676428E-4</v>
      </c>
      <c r="H28" s="296">
        <v>0</v>
      </c>
      <c r="I28" s="296">
        <v>0</v>
      </c>
      <c r="J28" s="296">
        <v>9.0990693487379888E-5</v>
      </c>
      <c r="K28" s="296">
        <v>1.3388475782083341E-3</v>
      </c>
      <c r="L28" s="296">
        <v>9.9090963771511064E-4</v>
      </c>
      <c r="M28" s="296">
        <v>0</v>
      </c>
      <c r="N28" s="296">
        <v>5.1646368174467043E-3</v>
      </c>
      <c r="O28" s="296">
        <v>1.5894818598546645E-3</v>
      </c>
      <c r="P28" s="296">
        <v>1.8095174587896025E-3</v>
      </c>
      <c r="Q28" s="296">
        <v>4.6038539207225992E-4</v>
      </c>
      <c r="R28" s="296">
        <v>5.9473543769326155E-3</v>
      </c>
      <c r="S28" s="296">
        <v>1.3771185531760816E-4</v>
      </c>
      <c r="T28" s="296">
        <v>2.2295334596717986E-4</v>
      </c>
      <c r="U28" s="296">
        <v>3.7585369207498737E-4</v>
      </c>
      <c r="V28" s="296">
        <v>1.326371138726825E-2</v>
      </c>
      <c r="W28" s="296">
        <v>3.2509159340066126E-3</v>
      </c>
      <c r="X28" s="296">
        <v>1.088395120614991E-5</v>
      </c>
      <c r="Y28" s="296">
        <v>7.4365577415403547E-2</v>
      </c>
      <c r="Z28" s="296">
        <v>0.15054850143575019</v>
      </c>
      <c r="AA28" s="296">
        <v>0.23261309072529696</v>
      </c>
      <c r="AB28" s="296">
        <v>1.2636933838194062E-2</v>
      </c>
      <c r="AC28" s="296">
        <v>2.713088116555817E-2</v>
      </c>
      <c r="AD28" s="296">
        <v>5.9894575796145585E-2</v>
      </c>
      <c r="AE28" s="296">
        <v>2.9141322700734383E-4</v>
      </c>
      <c r="AF28" s="296">
        <v>4.0581341689218059E-3</v>
      </c>
      <c r="AG28" s="296">
        <v>1.936085064119417E-2</v>
      </c>
      <c r="AH28" s="296">
        <v>4.349532553934847E-4</v>
      </c>
      <c r="AI28" s="296">
        <v>1.7911430225392617E-2</v>
      </c>
      <c r="AJ28" s="296">
        <v>4.0409601704020155E-4</v>
      </c>
      <c r="AK28" s="296">
        <v>3.0253162645880053E-3</v>
      </c>
      <c r="AL28" s="296">
        <v>0</v>
      </c>
      <c r="AM28" s="296">
        <v>0</v>
      </c>
      <c r="AN28" s="296">
        <v>9.4466418900705502E-4</v>
      </c>
      <c r="AO28" s="296">
        <v>9.3584763332901159E-4</v>
      </c>
      <c r="AP28" s="296">
        <v>1.0866720667954389E-3</v>
      </c>
      <c r="AQ28" s="296">
        <v>0</v>
      </c>
      <c r="AR28" s="296">
        <v>2.1276312704428035E-4</v>
      </c>
      <c r="AS28" s="296">
        <v>6.6925468173172093E-3</v>
      </c>
      <c r="AT28" s="296">
        <v>9.3812527422602139E-4</v>
      </c>
      <c r="AU28" s="296">
        <v>8.3403418205176428E-4</v>
      </c>
      <c r="AV28" s="296">
        <v>7.5029903679923906E-4</v>
      </c>
      <c r="AW28" s="296">
        <v>4.6791323820316355E-4</v>
      </c>
      <c r="AX28" s="296">
        <v>7.4150969908341503E-3</v>
      </c>
      <c r="AY28" s="296">
        <v>2.2641186948400877E-3</v>
      </c>
      <c r="AZ28" s="296">
        <v>8.4844993799751986E-4</v>
      </c>
      <c r="BA28" s="296">
        <v>9.2277341139784265E-4</v>
      </c>
      <c r="BB28" s="296">
        <v>2.4350726341644726E-3</v>
      </c>
      <c r="BC28" s="296">
        <v>1.7115873236329768E-3</v>
      </c>
      <c r="BD28" s="296">
        <v>4.2959747532036654E-3</v>
      </c>
      <c r="BE28" s="296">
        <v>1.3423711921082958E-3</v>
      </c>
      <c r="BF28" s="296">
        <v>1.2037529132356339E-4</v>
      </c>
      <c r="BG28" s="296">
        <v>1.6918835384634157E-3</v>
      </c>
      <c r="BH28" s="296">
        <v>3.0719482619240095E-4</v>
      </c>
      <c r="BI28" s="296">
        <v>1.6063675397390189E-3</v>
      </c>
      <c r="BJ28" s="296">
        <v>4.5965128469004324E-4</v>
      </c>
      <c r="BK28" s="296">
        <v>1.056158343242172E-4</v>
      </c>
      <c r="BL28" s="296">
        <v>2.53845746047376E-4</v>
      </c>
      <c r="BM28" s="296">
        <v>6.7556988985615783E-4</v>
      </c>
      <c r="BN28" s="296">
        <v>5.4263465537112466E-7</v>
      </c>
      <c r="BO28" s="296">
        <v>6.4108855953148365E-6</v>
      </c>
      <c r="BP28" s="296">
        <v>8.7244998233168974E-3</v>
      </c>
      <c r="BQ28" s="296">
        <v>1.0899348489079938E-2</v>
      </c>
      <c r="BR28" s="296">
        <v>0</v>
      </c>
      <c r="BS28" s="296">
        <v>0</v>
      </c>
      <c r="BT28" s="296">
        <v>0</v>
      </c>
      <c r="BU28" s="296">
        <v>0</v>
      </c>
      <c r="BV28" s="296">
        <v>0</v>
      </c>
      <c r="BW28" s="296">
        <v>0</v>
      </c>
      <c r="BX28" s="296">
        <v>1.2149235491490176E-5</v>
      </c>
      <c r="BY28" s="296">
        <v>5.1834126664929683E-5</v>
      </c>
      <c r="BZ28" s="296">
        <v>0</v>
      </c>
      <c r="CA28" s="296">
        <v>0</v>
      </c>
      <c r="CB28" s="296">
        <v>0</v>
      </c>
      <c r="CC28" s="296">
        <v>0</v>
      </c>
      <c r="CD28" s="296">
        <v>7.2744185871580973E-4</v>
      </c>
      <c r="CE28" s="296">
        <v>2.6251422420858447E-4</v>
      </c>
      <c r="CF28" s="296">
        <v>0</v>
      </c>
      <c r="CG28" s="296">
        <v>0</v>
      </c>
      <c r="CH28" s="296">
        <v>0</v>
      </c>
      <c r="CI28" s="296">
        <v>8.3998304110967048E-6</v>
      </c>
      <c r="CJ28" s="296">
        <v>2.4207914137213337E-4</v>
      </c>
      <c r="CK28" s="296">
        <v>8.0827011099316331E-6</v>
      </c>
      <c r="CL28" s="296">
        <v>3.5979146598354595E-3</v>
      </c>
      <c r="CM28" s="296">
        <v>5.2005276648218318E-4</v>
      </c>
      <c r="CN28" s="296">
        <v>2.6731758106991006E-4</v>
      </c>
      <c r="CO28" s="296">
        <v>2.2454292878132758E-4</v>
      </c>
      <c r="CP28" s="296">
        <v>0</v>
      </c>
      <c r="CQ28" s="296">
        <v>0</v>
      </c>
      <c r="CR28" s="296">
        <v>4.605261895487419E-5</v>
      </c>
      <c r="CS28" s="296">
        <v>3.6090096921560414E-4</v>
      </c>
      <c r="CT28" s="296">
        <v>0</v>
      </c>
      <c r="CU28" s="296">
        <v>7.6940681588874674E-5</v>
      </c>
      <c r="CV28" s="296">
        <v>1.5938694205515306E-4</v>
      </c>
      <c r="CW28" s="296">
        <v>1.7207907559260054E-3</v>
      </c>
      <c r="CX28" s="296">
        <v>4.3946328245811536E-5</v>
      </c>
      <c r="CY28" s="296">
        <v>5.7222515891257707E-5</v>
      </c>
      <c r="CZ28" s="296">
        <v>0</v>
      </c>
      <c r="DA28" s="297">
        <v>1.819587369928113E-3</v>
      </c>
      <c r="DB28" s="302"/>
      <c r="DC28" s="302"/>
    </row>
    <row r="29" spans="1:107" s="299" customFormat="1" ht="15" customHeight="1">
      <c r="A29" s="300" t="s">
        <v>354</v>
      </c>
      <c r="B29" s="301" t="s">
        <v>612</v>
      </c>
      <c r="C29" s="295">
        <v>0</v>
      </c>
      <c r="D29" s="296">
        <v>3.646681464073467E-8</v>
      </c>
      <c r="E29" s="296">
        <v>1.2512238004192959E-4</v>
      </c>
      <c r="F29" s="296">
        <v>5.4114215336072694E-5</v>
      </c>
      <c r="G29" s="296">
        <v>0</v>
      </c>
      <c r="H29" s="296">
        <v>0</v>
      </c>
      <c r="I29" s="296">
        <v>0</v>
      </c>
      <c r="J29" s="296">
        <v>4.5366098599531737E-5</v>
      </c>
      <c r="K29" s="296">
        <v>1.9325771858790058E-3</v>
      </c>
      <c r="L29" s="296">
        <v>9.6720631624267134E-4</v>
      </c>
      <c r="M29" s="296">
        <v>0</v>
      </c>
      <c r="N29" s="296">
        <v>2.7264196833596465E-3</v>
      </c>
      <c r="O29" s="296">
        <v>1.4416721922717115E-3</v>
      </c>
      <c r="P29" s="296">
        <v>2.1589735115018008E-3</v>
      </c>
      <c r="Q29" s="296">
        <v>9.501198053327609E-4</v>
      </c>
      <c r="R29" s="296">
        <v>9.2844025176976562E-3</v>
      </c>
      <c r="S29" s="296">
        <v>1.7331959360845387E-5</v>
      </c>
      <c r="T29" s="296">
        <v>1.7971214516257919E-3</v>
      </c>
      <c r="U29" s="296">
        <v>1.1270869126100652E-3</v>
      </c>
      <c r="V29" s="296">
        <v>2.2607615824454929E-2</v>
      </c>
      <c r="W29" s="296">
        <v>1.3880425818957735E-3</v>
      </c>
      <c r="X29" s="296">
        <v>7.3186837787503648E-4</v>
      </c>
      <c r="Y29" s="296">
        <v>2.4226542589937245E-2</v>
      </c>
      <c r="Z29" s="296">
        <v>2.8591618808327351E-3</v>
      </c>
      <c r="AA29" s="296">
        <v>0.21552944149608289</v>
      </c>
      <c r="AB29" s="296">
        <v>0.61878197531577883</v>
      </c>
      <c r="AC29" s="296">
        <v>5.9518168567843012E-2</v>
      </c>
      <c r="AD29" s="296">
        <v>0.2145842815083375</v>
      </c>
      <c r="AE29" s="296">
        <v>1.2802856154769413E-3</v>
      </c>
      <c r="AF29" s="296">
        <v>2.7884233015239995E-2</v>
      </c>
      <c r="AG29" s="296">
        <v>9.2271200303800427E-2</v>
      </c>
      <c r="AH29" s="296">
        <v>6.0996403271157323E-5</v>
      </c>
      <c r="AI29" s="296">
        <v>2.0949422046273647E-2</v>
      </c>
      <c r="AJ29" s="296">
        <v>1.9659583976109466E-4</v>
      </c>
      <c r="AK29" s="296">
        <v>4.5742085110682448E-3</v>
      </c>
      <c r="AL29" s="296">
        <v>0</v>
      </c>
      <c r="AM29" s="296">
        <v>0</v>
      </c>
      <c r="AN29" s="296">
        <v>0</v>
      </c>
      <c r="AO29" s="296">
        <v>1.6577133669109006E-5</v>
      </c>
      <c r="AP29" s="296">
        <v>5.2672025255986869E-4</v>
      </c>
      <c r="AQ29" s="296">
        <v>0</v>
      </c>
      <c r="AR29" s="296">
        <v>7.49451671425222E-4</v>
      </c>
      <c r="AS29" s="296">
        <v>1.2952299088095069E-4</v>
      </c>
      <c r="AT29" s="296">
        <v>1.1698754352608765E-4</v>
      </c>
      <c r="AU29" s="296">
        <v>2.9908632229156123E-4</v>
      </c>
      <c r="AV29" s="296">
        <v>2.0066991966816235E-5</v>
      </c>
      <c r="AW29" s="296">
        <v>5.6125428955837182E-4</v>
      </c>
      <c r="AX29" s="296">
        <v>4.2918233940546875E-3</v>
      </c>
      <c r="AY29" s="296">
        <v>1.2884709514394653E-3</v>
      </c>
      <c r="AZ29" s="296">
        <v>1.7438777551102044E-3</v>
      </c>
      <c r="BA29" s="296">
        <v>5.5373475744494296E-3</v>
      </c>
      <c r="BB29" s="296">
        <v>4.876101148492225E-4</v>
      </c>
      <c r="BC29" s="296">
        <v>1.9509644529047966E-4</v>
      </c>
      <c r="BD29" s="296">
        <v>4.2014081546470428E-4</v>
      </c>
      <c r="BE29" s="296">
        <v>2.2934416064284318E-5</v>
      </c>
      <c r="BF29" s="296">
        <v>9.110502292035816E-5</v>
      </c>
      <c r="BG29" s="296">
        <v>2.0363470360276233E-4</v>
      </c>
      <c r="BH29" s="296">
        <v>2.7716826423374524E-6</v>
      </c>
      <c r="BI29" s="296">
        <v>3.2812481307136263E-4</v>
      </c>
      <c r="BJ29" s="296">
        <v>0</v>
      </c>
      <c r="BK29" s="296">
        <v>5.2318668252080858E-5</v>
      </c>
      <c r="BL29" s="296">
        <v>1.8213676729249216E-4</v>
      </c>
      <c r="BM29" s="296">
        <v>8.5949526508157604E-8</v>
      </c>
      <c r="BN29" s="296">
        <v>0</v>
      </c>
      <c r="BO29" s="296">
        <v>2.0566415743130699E-4</v>
      </c>
      <c r="BP29" s="296">
        <v>5.2429334266745104E-5</v>
      </c>
      <c r="BQ29" s="296">
        <v>0</v>
      </c>
      <c r="BR29" s="296">
        <v>0</v>
      </c>
      <c r="BS29" s="296">
        <v>0</v>
      </c>
      <c r="BT29" s="296">
        <v>0</v>
      </c>
      <c r="BU29" s="296">
        <v>0</v>
      </c>
      <c r="BV29" s="296">
        <v>0</v>
      </c>
      <c r="BW29" s="296">
        <v>0</v>
      </c>
      <c r="BX29" s="296">
        <v>0</v>
      </c>
      <c r="BY29" s="296">
        <v>8.0544624002574739E-8</v>
      </c>
      <c r="BZ29" s="296">
        <v>0</v>
      </c>
      <c r="CA29" s="296">
        <v>0</v>
      </c>
      <c r="CB29" s="296">
        <v>0</v>
      </c>
      <c r="CC29" s="296">
        <v>0</v>
      </c>
      <c r="CD29" s="296">
        <v>5.0773623917260307E-5</v>
      </c>
      <c r="CE29" s="296">
        <v>4.3606299172808775E-4</v>
      </c>
      <c r="CF29" s="296">
        <v>3.4457050052821384E-6</v>
      </c>
      <c r="CG29" s="296">
        <v>0</v>
      </c>
      <c r="CH29" s="296">
        <v>0</v>
      </c>
      <c r="CI29" s="296">
        <v>3.5317199514075143E-5</v>
      </c>
      <c r="CJ29" s="296">
        <v>3.3125369069620823E-6</v>
      </c>
      <c r="CK29" s="296">
        <v>3.534072074617609E-4</v>
      </c>
      <c r="CL29" s="296">
        <v>5.1497111025060925E-3</v>
      </c>
      <c r="CM29" s="296">
        <v>4.2543738530068537E-4</v>
      </c>
      <c r="CN29" s="296">
        <v>1.2255028259114253E-5</v>
      </c>
      <c r="CO29" s="296">
        <v>7.049210019248456E-5</v>
      </c>
      <c r="CP29" s="296">
        <v>0</v>
      </c>
      <c r="CQ29" s="296">
        <v>1.0539972606089415E-6</v>
      </c>
      <c r="CR29" s="296">
        <v>0</v>
      </c>
      <c r="CS29" s="296">
        <v>3.036152435422348E-4</v>
      </c>
      <c r="CT29" s="296">
        <v>0</v>
      </c>
      <c r="CU29" s="296">
        <v>0</v>
      </c>
      <c r="CV29" s="296">
        <v>0</v>
      </c>
      <c r="CW29" s="296">
        <v>6.9250017458287439E-4</v>
      </c>
      <c r="CX29" s="296">
        <v>0</v>
      </c>
      <c r="CY29" s="296">
        <v>9.2616178824319334E-5</v>
      </c>
      <c r="CZ29" s="296">
        <v>0</v>
      </c>
      <c r="DA29" s="297">
        <v>1.1594010680644495E-3</v>
      </c>
      <c r="DC29" s="298"/>
    </row>
    <row r="30" spans="1:107" s="299" customFormat="1" ht="15" customHeight="1">
      <c r="A30" s="300" t="s">
        <v>355</v>
      </c>
      <c r="B30" s="301" t="s">
        <v>613</v>
      </c>
      <c r="C30" s="295">
        <v>0</v>
      </c>
      <c r="D30" s="296">
        <v>0</v>
      </c>
      <c r="E30" s="296">
        <v>0</v>
      </c>
      <c r="F30" s="296">
        <v>0</v>
      </c>
      <c r="G30" s="296">
        <v>0</v>
      </c>
      <c r="H30" s="296">
        <v>0</v>
      </c>
      <c r="I30" s="296">
        <v>0</v>
      </c>
      <c r="J30" s="296">
        <v>0</v>
      </c>
      <c r="K30" s="296">
        <v>0</v>
      </c>
      <c r="L30" s="296">
        <v>0</v>
      </c>
      <c r="M30" s="296">
        <v>0</v>
      </c>
      <c r="N30" s="296">
        <v>1.2205350053119321E-4</v>
      </c>
      <c r="O30" s="296">
        <v>0</v>
      </c>
      <c r="P30" s="296">
        <v>0</v>
      </c>
      <c r="Q30" s="296">
        <v>0</v>
      </c>
      <c r="R30" s="296">
        <v>6.2591365950389014E-2</v>
      </c>
      <c r="S30" s="296">
        <v>8.353832808369448E-3</v>
      </c>
      <c r="T30" s="296">
        <v>2.3448997768349728E-4</v>
      </c>
      <c r="U30" s="296">
        <v>2.2927391325650828E-3</v>
      </c>
      <c r="V30" s="296">
        <v>1.0957438622786433E-2</v>
      </c>
      <c r="W30" s="296">
        <v>7.9795992252356396E-3</v>
      </c>
      <c r="X30" s="296">
        <v>5.1053324611172949E-4</v>
      </c>
      <c r="Y30" s="296">
        <v>0</v>
      </c>
      <c r="Z30" s="296">
        <v>0</v>
      </c>
      <c r="AA30" s="296">
        <v>0</v>
      </c>
      <c r="AB30" s="296">
        <v>4.8096655779402836E-3</v>
      </c>
      <c r="AC30" s="296">
        <v>0</v>
      </c>
      <c r="AD30" s="296">
        <v>2.3492626734035304E-2</v>
      </c>
      <c r="AE30" s="296">
        <v>7.7506764041743799E-4</v>
      </c>
      <c r="AF30" s="296">
        <v>0.13775788064378294</v>
      </c>
      <c r="AG30" s="296">
        <v>7.7688195600736126E-4</v>
      </c>
      <c r="AH30" s="296">
        <v>7.3498092253842838E-3</v>
      </c>
      <c r="AI30" s="296">
        <v>2.2957087636085228E-4</v>
      </c>
      <c r="AJ30" s="296">
        <v>0</v>
      </c>
      <c r="AK30" s="296">
        <v>1.5144001570144949E-3</v>
      </c>
      <c r="AL30" s="296">
        <v>0</v>
      </c>
      <c r="AM30" s="296">
        <v>0</v>
      </c>
      <c r="AN30" s="296">
        <v>5.441205687790289E-6</v>
      </c>
      <c r="AO30" s="296">
        <v>0</v>
      </c>
      <c r="AP30" s="296">
        <v>0</v>
      </c>
      <c r="AQ30" s="296">
        <v>0</v>
      </c>
      <c r="AR30" s="296">
        <v>7.164438709419944E-4</v>
      </c>
      <c r="AS30" s="296">
        <v>1.4521830234670577E-5</v>
      </c>
      <c r="AT30" s="296">
        <v>2.0111464125790782E-4</v>
      </c>
      <c r="AU30" s="296">
        <v>4.0289065838016993E-6</v>
      </c>
      <c r="AV30" s="296">
        <v>1.745724327061371E-4</v>
      </c>
      <c r="AW30" s="296">
        <v>2.6668475373992683E-3</v>
      </c>
      <c r="AX30" s="296">
        <v>2.6203348081320498E-3</v>
      </c>
      <c r="AY30" s="296">
        <v>2.3453011656510794E-3</v>
      </c>
      <c r="AZ30" s="296">
        <v>6.3199647985919434E-3</v>
      </c>
      <c r="BA30" s="296">
        <v>7.4369880110167121E-3</v>
      </c>
      <c r="BB30" s="296">
        <v>0</v>
      </c>
      <c r="BC30" s="296">
        <v>4.4081339204745064E-3</v>
      </c>
      <c r="BD30" s="296">
        <v>2.1162797523799062E-3</v>
      </c>
      <c r="BE30" s="296">
        <v>1.1141595952217135E-3</v>
      </c>
      <c r="BF30" s="296">
        <v>6.992125973392751E-4</v>
      </c>
      <c r="BG30" s="296">
        <v>5.2712461625589206E-3</v>
      </c>
      <c r="BH30" s="296">
        <v>1.1132925280055434E-4</v>
      </c>
      <c r="BI30" s="296">
        <v>3.230891038055469E-3</v>
      </c>
      <c r="BJ30" s="296">
        <v>0</v>
      </c>
      <c r="BK30" s="296">
        <v>3.7158145065398333E-8</v>
      </c>
      <c r="BL30" s="296">
        <v>0</v>
      </c>
      <c r="BM30" s="296">
        <v>0</v>
      </c>
      <c r="BN30" s="296">
        <v>0</v>
      </c>
      <c r="BO30" s="296">
        <v>0</v>
      </c>
      <c r="BP30" s="296">
        <v>0</v>
      </c>
      <c r="BQ30" s="296">
        <v>0</v>
      </c>
      <c r="BR30" s="296">
        <v>0</v>
      </c>
      <c r="BS30" s="296">
        <v>0</v>
      </c>
      <c r="BT30" s="296">
        <v>0</v>
      </c>
      <c r="BU30" s="296">
        <v>0</v>
      </c>
      <c r="BV30" s="296">
        <v>0</v>
      </c>
      <c r="BW30" s="296">
        <v>0</v>
      </c>
      <c r="BX30" s="296">
        <v>0</v>
      </c>
      <c r="BY30" s="296">
        <v>0</v>
      </c>
      <c r="BZ30" s="296">
        <v>0</v>
      </c>
      <c r="CA30" s="296">
        <v>0</v>
      </c>
      <c r="CB30" s="296">
        <v>0</v>
      </c>
      <c r="CC30" s="296">
        <v>0</v>
      </c>
      <c r="CD30" s="296">
        <v>0</v>
      </c>
      <c r="CE30" s="296">
        <v>0</v>
      </c>
      <c r="CF30" s="296">
        <v>0</v>
      </c>
      <c r="CG30" s="296">
        <v>0</v>
      </c>
      <c r="CH30" s="296">
        <v>0</v>
      </c>
      <c r="CI30" s="296">
        <v>1.7889624711926691E-6</v>
      </c>
      <c r="CJ30" s="296">
        <v>6.1587671576984265E-8</v>
      </c>
      <c r="CK30" s="296">
        <v>0</v>
      </c>
      <c r="CL30" s="296">
        <v>0</v>
      </c>
      <c r="CM30" s="296">
        <v>1.055720326550037E-4</v>
      </c>
      <c r="CN30" s="296">
        <v>0</v>
      </c>
      <c r="CO30" s="296">
        <v>1.5394826478818467E-5</v>
      </c>
      <c r="CP30" s="296">
        <v>0</v>
      </c>
      <c r="CQ30" s="296">
        <v>0</v>
      </c>
      <c r="CR30" s="296">
        <v>0</v>
      </c>
      <c r="CS30" s="296">
        <v>0</v>
      </c>
      <c r="CT30" s="296">
        <v>0</v>
      </c>
      <c r="CU30" s="296">
        <v>0</v>
      </c>
      <c r="CV30" s="296">
        <v>0</v>
      </c>
      <c r="CW30" s="296">
        <v>0</v>
      </c>
      <c r="CX30" s="296">
        <v>0</v>
      </c>
      <c r="CY30" s="296">
        <v>0</v>
      </c>
      <c r="CZ30" s="296">
        <v>0</v>
      </c>
      <c r="DA30" s="297">
        <v>3.2726102314686294E-3</v>
      </c>
      <c r="DB30" s="298"/>
      <c r="DC30" s="298"/>
    </row>
    <row r="31" spans="1:107" s="299" customFormat="1" ht="15" customHeight="1">
      <c r="A31" s="300" t="s">
        <v>356</v>
      </c>
      <c r="B31" s="301" t="s">
        <v>614</v>
      </c>
      <c r="C31" s="295">
        <v>0</v>
      </c>
      <c r="D31" s="296">
        <v>1.1824692848589982E-2</v>
      </c>
      <c r="E31" s="296">
        <v>1.2475895616872299E-2</v>
      </c>
      <c r="F31" s="296">
        <v>0</v>
      </c>
      <c r="G31" s="296">
        <v>2.9405822483991768E-3</v>
      </c>
      <c r="H31" s="296">
        <v>0</v>
      </c>
      <c r="I31" s="296">
        <v>0</v>
      </c>
      <c r="J31" s="296">
        <v>0</v>
      </c>
      <c r="K31" s="296">
        <v>1.3524175316814434E-5</v>
      </c>
      <c r="L31" s="296">
        <v>4.9068645452127992E-6</v>
      </c>
      <c r="M31" s="296">
        <v>0</v>
      </c>
      <c r="N31" s="296">
        <v>5.0650962339342221E-4</v>
      </c>
      <c r="O31" s="296">
        <v>2.6835347415545804E-4</v>
      </c>
      <c r="P31" s="296">
        <v>0</v>
      </c>
      <c r="Q31" s="296">
        <v>1.4970191031464779E-3</v>
      </c>
      <c r="R31" s="296">
        <v>0</v>
      </c>
      <c r="S31" s="296">
        <v>1.0081709034155115E-5</v>
      </c>
      <c r="T31" s="296">
        <v>0</v>
      </c>
      <c r="U31" s="296">
        <v>0</v>
      </c>
      <c r="V31" s="296">
        <v>0</v>
      </c>
      <c r="W31" s="296">
        <v>0</v>
      </c>
      <c r="X31" s="296">
        <v>0</v>
      </c>
      <c r="Y31" s="296">
        <v>0</v>
      </c>
      <c r="Z31" s="296">
        <v>0</v>
      </c>
      <c r="AA31" s="296">
        <v>0</v>
      </c>
      <c r="AB31" s="296">
        <v>0</v>
      </c>
      <c r="AC31" s="296">
        <v>3.7137722667022539E-2</v>
      </c>
      <c r="AD31" s="296">
        <v>3.1112996747277614E-5</v>
      </c>
      <c r="AE31" s="296">
        <v>0</v>
      </c>
      <c r="AF31" s="296">
        <v>0</v>
      </c>
      <c r="AG31" s="296">
        <v>0</v>
      </c>
      <c r="AH31" s="296">
        <v>0</v>
      </c>
      <c r="AI31" s="296">
        <v>0</v>
      </c>
      <c r="AJ31" s="296">
        <v>0</v>
      </c>
      <c r="AK31" s="296">
        <v>0</v>
      </c>
      <c r="AL31" s="296">
        <v>0</v>
      </c>
      <c r="AM31" s="296">
        <v>0</v>
      </c>
      <c r="AN31" s="296">
        <v>0</v>
      </c>
      <c r="AO31" s="296">
        <v>0</v>
      </c>
      <c r="AP31" s="296">
        <v>0</v>
      </c>
      <c r="AQ31" s="296">
        <v>0</v>
      </c>
      <c r="AR31" s="296">
        <v>0</v>
      </c>
      <c r="AS31" s="296">
        <v>0</v>
      </c>
      <c r="AT31" s="296">
        <v>0</v>
      </c>
      <c r="AU31" s="296">
        <v>0</v>
      </c>
      <c r="AV31" s="296">
        <v>0</v>
      </c>
      <c r="AW31" s="296">
        <v>0</v>
      </c>
      <c r="AX31" s="296">
        <v>0</v>
      </c>
      <c r="AY31" s="296">
        <v>0</v>
      </c>
      <c r="AZ31" s="296">
        <v>0</v>
      </c>
      <c r="BA31" s="296">
        <v>0</v>
      </c>
      <c r="BB31" s="296">
        <v>0</v>
      </c>
      <c r="BC31" s="296">
        <v>0</v>
      </c>
      <c r="BD31" s="296">
        <v>0</v>
      </c>
      <c r="BE31" s="296">
        <v>0</v>
      </c>
      <c r="BF31" s="296">
        <v>0</v>
      </c>
      <c r="BG31" s="296">
        <v>0</v>
      </c>
      <c r="BH31" s="296">
        <v>0</v>
      </c>
      <c r="BI31" s="296">
        <v>0</v>
      </c>
      <c r="BJ31" s="296">
        <v>3.5493550566935935E-5</v>
      </c>
      <c r="BK31" s="296">
        <v>0</v>
      </c>
      <c r="BL31" s="296">
        <v>0</v>
      </c>
      <c r="BM31" s="296">
        <v>0</v>
      </c>
      <c r="BN31" s="296">
        <v>0</v>
      </c>
      <c r="BO31" s="296">
        <v>0</v>
      </c>
      <c r="BP31" s="296">
        <v>2.6360651755435884E-5</v>
      </c>
      <c r="BQ31" s="296">
        <v>1.0901895641252475E-2</v>
      </c>
      <c r="BR31" s="296">
        <v>0</v>
      </c>
      <c r="BS31" s="296">
        <v>0</v>
      </c>
      <c r="BT31" s="296">
        <v>0</v>
      </c>
      <c r="BU31" s="296">
        <v>0</v>
      </c>
      <c r="BV31" s="296">
        <v>0</v>
      </c>
      <c r="BW31" s="296">
        <v>0</v>
      </c>
      <c r="BX31" s="296">
        <v>0</v>
      </c>
      <c r="BY31" s="296">
        <v>1.5464567808494348E-5</v>
      </c>
      <c r="BZ31" s="296">
        <v>0</v>
      </c>
      <c r="CA31" s="296">
        <v>5.5872947252935666E-5</v>
      </c>
      <c r="CB31" s="296">
        <v>1.6024319932313273E-6</v>
      </c>
      <c r="CC31" s="296">
        <v>0</v>
      </c>
      <c r="CD31" s="296">
        <v>0</v>
      </c>
      <c r="CE31" s="296">
        <v>0</v>
      </c>
      <c r="CF31" s="296">
        <v>9.6479740147899869E-4</v>
      </c>
      <c r="CG31" s="296">
        <v>0</v>
      </c>
      <c r="CH31" s="296">
        <v>0</v>
      </c>
      <c r="CI31" s="296">
        <v>8.64862651636191E-7</v>
      </c>
      <c r="CJ31" s="296">
        <v>2.8861302636794337E-4</v>
      </c>
      <c r="CK31" s="296">
        <v>6.4129694358116654E-5</v>
      </c>
      <c r="CL31" s="296">
        <v>4.4885380185075358E-4</v>
      </c>
      <c r="CM31" s="296">
        <v>0.16555254947474407</v>
      </c>
      <c r="CN31" s="296">
        <v>9.2663937532171843E-3</v>
      </c>
      <c r="CO31" s="296">
        <v>3.8725424469776178E-3</v>
      </c>
      <c r="CP31" s="296">
        <v>0</v>
      </c>
      <c r="CQ31" s="296">
        <v>0</v>
      </c>
      <c r="CR31" s="296">
        <v>0</v>
      </c>
      <c r="CS31" s="296">
        <v>0</v>
      </c>
      <c r="CT31" s="296">
        <v>0</v>
      </c>
      <c r="CU31" s="296">
        <v>1.8146838476298316E-5</v>
      </c>
      <c r="CV31" s="296">
        <v>0</v>
      </c>
      <c r="CW31" s="296">
        <v>0</v>
      </c>
      <c r="CX31" s="296">
        <v>1.753936843419722E-5</v>
      </c>
      <c r="CY31" s="296">
        <v>2.503139968224847E-6</v>
      </c>
      <c r="CZ31" s="296">
        <v>0</v>
      </c>
      <c r="DA31" s="297">
        <v>3.1242966949009041E-3</v>
      </c>
      <c r="DC31" s="298"/>
    </row>
    <row r="32" spans="1:107" s="299" customFormat="1" ht="15" customHeight="1">
      <c r="A32" s="300" t="s">
        <v>357</v>
      </c>
      <c r="B32" s="301" t="s">
        <v>615</v>
      </c>
      <c r="C32" s="295">
        <v>3.4206597254882537E-2</v>
      </c>
      <c r="D32" s="296">
        <v>2.044409855751795E-3</v>
      </c>
      <c r="E32" s="296">
        <v>7.0304835229049309E-3</v>
      </c>
      <c r="F32" s="296">
        <v>4.405652974683886E-3</v>
      </c>
      <c r="G32" s="296">
        <v>2.2756781312423266E-3</v>
      </c>
      <c r="H32" s="296">
        <v>0</v>
      </c>
      <c r="I32" s="296">
        <v>0</v>
      </c>
      <c r="J32" s="296">
        <v>1.1982918565268052E-2</v>
      </c>
      <c r="K32" s="296">
        <v>5.0414829553830981E-4</v>
      </c>
      <c r="L32" s="296">
        <v>1.7344183307796532E-4</v>
      </c>
      <c r="M32" s="296">
        <v>2.1710214917190744E-5</v>
      </c>
      <c r="N32" s="296">
        <v>4.0312385846176619E-3</v>
      </c>
      <c r="O32" s="296">
        <v>1.2292388173131194E-3</v>
      </c>
      <c r="P32" s="296">
        <v>1.4381237611753939E-3</v>
      </c>
      <c r="Q32" s="296">
        <v>9.4179694857788659E-6</v>
      </c>
      <c r="R32" s="296">
        <v>9.1070335431414715E-3</v>
      </c>
      <c r="S32" s="296">
        <v>1.5833431290364374E-3</v>
      </c>
      <c r="T32" s="296">
        <v>2.8587473511170334E-2</v>
      </c>
      <c r="U32" s="296">
        <v>2.1958358951339751E-2</v>
      </c>
      <c r="V32" s="296">
        <v>2.5230724266961862E-2</v>
      </c>
      <c r="W32" s="296">
        <v>1.4160858035842541E-2</v>
      </c>
      <c r="X32" s="296">
        <v>3.1036332147816995E-2</v>
      </c>
      <c r="Y32" s="296">
        <v>4.3943132144038917E-3</v>
      </c>
      <c r="Z32" s="296">
        <v>4.6168341708542711E-3</v>
      </c>
      <c r="AA32" s="296">
        <v>2.0583775587566338E-2</v>
      </c>
      <c r="AB32" s="296">
        <v>1.5874208746423101E-2</v>
      </c>
      <c r="AC32" s="296">
        <v>1.3563618326219834E-2</v>
      </c>
      <c r="AD32" s="296">
        <v>0.16751366014836527</v>
      </c>
      <c r="AE32" s="296">
        <v>3.4194214455723501E-2</v>
      </c>
      <c r="AF32" s="296">
        <v>6.0076456345249966E-3</v>
      </c>
      <c r="AG32" s="296">
        <v>1.3997896766278153E-2</v>
      </c>
      <c r="AH32" s="296">
        <v>8.1905043784865437E-3</v>
      </c>
      <c r="AI32" s="296">
        <v>1.4647252152154022E-3</v>
      </c>
      <c r="AJ32" s="296">
        <v>4.5582472247457546E-3</v>
      </c>
      <c r="AK32" s="296">
        <v>2.6482375935902781E-2</v>
      </c>
      <c r="AL32" s="296">
        <v>0</v>
      </c>
      <c r="AM32" s="296">
        <v>0</v>
      </c>
      <c r="AN32" s="296">
        <v>5.5919333396014907E-4</v>
      </c>
      <c r="AO32" s="296">
        <v>3.8041860304190403E-3</v>
      </c>
      <c r="AP32" s="296">
        <v>5.6078260327746279E-5</v>
      </c>
      <c r="AQ32" s="296">
        <v>0</v>
      </c>
      <c r="AR32" s="296">
        <v>3.4065380387879071E-3</v>
      </c>
      <c r="AS32" s="296">
        <v>9.7111072565512335E-3</v>
      </c>
      <c r="AT32" s="296">
        <v>5.5170385767941768E-3</v>
      </c>
      <c r="AU32" s="296">
        <v>3.0493265726849478E-3</v>
      </c>
      <c r="AV32" s="296">
        <v>4.2562966314338216E-3</v>
      </c>
      <c r="AW32" s="296">
        <v>1.3282490374510155E-2</v>
      </c>
      <c r="AX32" s="296">
        <v>2.0106142272439038E-3</v>
      </c>
      <c r="AY32" s="296">
        <v>4.0972235934986544E-3</v>
      </c>
      <c r="AZ32" s="296">
        <v>3.8802192087683506E-3</v>
      </c>
      <c r="BA32" s="296">
        <v>4.0647991995559378E-3</v>
      </c>
      <c r="BB32" s="296">
        <v>3.5891898569154939E-3</v>
      </c>
      <c r="BC32" s="296">
        <v>6.2620403428076572E-3</v>
      </c>
      <c r="BD32" s="296">
        <v>7.4981489091346361E-3</v>
      </c>
      <c r="BE32" s="296">
        <v>3.569840959734527E-3</v>
      </c>
      <c r="BF32" s="296">
        <v>6.5081517940416217E-3</v>
      </c>
      <c r="BG32" s="296">
        <v>1.5496407143077604E-2</v>
      </c>
      <c r="BH32" s="296">
        <v>3.994456634715325E-3</v>
      </c>
      <c r="BI32" s="296">
        <v>1.114190860601396E-2</v>
      </c>
      <c r="BJ32" s="296">
        <v>2.1904030929982009E-4</v>
      </c>
      <c r="BK32" s="296">
        <v>4.6593960562822034E-3</v>
      </c>
      <c r="BL32" s="296">
        <v>6.5811560920066908E-3</v>
      </c>
      <c r="BM32" s="296">
        <v>1.7237190764215085E-3</v>
      </c>
      <c r="BN32" s="296">
        <v>3.9900258434738E-5</v>
      </c>
      <c r="BO32" s="296">
        <v>1.8687363068641868E-3</v>
      </c>
      <c r="BP32" s="296">
        <v>5.262328526462924E-4</v>
      </c>
      <c r="BQ32" s="296">
        <v>5.0651217407163725E-3</v>
      </c>
      <c r="BR32" s="296">
        <v>1.0152883142499828E-5</v>
      </c>
      <c r="BS32" s="296">
        <v>1.4968239048792156E-5</v>
      </c>
      <c r="BT32" s="296">
        <v>1.95660205578298E-5</v>
      </c>
      <c r="BU32" s="296">
        <v>9.8900154208163524E-6</v>
      </c>
      <c r="BV32" s="296">
        <v>2.5338934403972518E-5</v>
      </c>
      <c r="BW32" s="296">
        <v>2.9022675355473721E-5</v>
      </c>
      <c r="BX32" s="296">
        <v>6.4979169008784563E-5</v>
      </c>
      <c r="BY32" s="296">
        <v>4.0798048728867811E-4</v>
      </c>
      <c r="BZ32" s="296">
        <v>1.0839473116719087E-4</v>
      </c>
      <c r="CA32" s="296">
        <v>2.6185231996151938E-4</v>
      </c>
      <c r="CB32" s="296">
        <v>1.7163827127499994E-4</v>
      </c>
      <c r="CC32" s="296">
        <v>1.4884501238787975E-4</v>
      </c>
      <c r="CD32" s="296">
        <v>2.83172649439782E-4</v>
      </c>
      <c r="CE32" s="296">
        <v>6.865164451274802E-4</v>
      </c>
      <c r="CF32" s="296">
        <v>8.6142625132053459E-6</v>
      </c>
      <c r="CG32" s="296">
        <v>0</v>
      </c>
      <c r="CH32" s="296">
        <v>6.2552165344233667E-4</v>
      </c>
      <c r="CI32" s="296">
        <v>4.1752488488263446E-3</v>
      </c>
      <c r="CJ32" s="296">
        <v>7.4503926042497376E-4</v>
      </c>
      <c r="CK32" s="296">
        <v>3.0891035810545243E-5</v>
      </c>
      <c r="CL32" s="296">
        <v>6.6346382169198996E-3</v>
      </c>
      <c r="CM32" s="296">
        <v>1.7931092316606832E-3</v>
      </c>
      <c r="CN32" s="296">
        <v>2.9900740258485044E-3</v>
      </c>
      <c r="CO32" s="296">
        <v>2.8556223634500686E-3</v>
      </c>
      <c r="CP32" s="296">
        <v>2.2513643715875295E-3</v>
      </c>
      <c r="CQ32" s="296">
        <v>2.7661897214270631E-3</v>
      </c>
      <c r="CR32" s="296">
        <v>9.8274369990578405E-4</v>
      </c>
      <c r="CS32" s="296">
        <v>6.2813982182891824E-3</v>
      </c>
      <c r="CT32" s="296">
        <v>3.0743911594514478E-3</v>
      </c>
      <c r="CU32" s="296">
        <v>3.137441667003664E-3</v>
      </c>
      <c r="CV32" s="296">
        <v>2.1826044122558812E-3</v>
      </c>
      <c r="CW32" s="296">
        <v>1.9838160401137922E-2</v>
      </c>
      <c r="CX32" s="296">
        <v>1.8579841813638951E-3</v>
      </c>
      <c r="CY32" s="296">
        <v>7.6832592943795672E-3</v>
      </c>
      <c r="CZ32" s="296">
        <v>1.1433626729587792E-2</v>
      </c>
      <c r="DA32" s="297">
        <v>3.1714855563075169E-3</v>
      </c>
      <c r="DC32" s="298"/>
    </row>
    <row r="33" spans="1:107" s="299" customFormat="1" ht="15" customHeight="1">
      <c r="A33" s="300" t="s">
        <v>358</v>
      </c>
      <c r="B33" s="301" t="s">
        <v>616</v>
      </c>
      <c r="C33" s="295">
        <v>2.7267632879407588E-2</v>
      </c>
      <c r="D33" s="296">
        <v>8.4686081370256017E-3</v>
      </c>
      <c r="E33" s="296">
        <v>1.2713428230192374E-2</v>
      </c>
      <c r="F33" s="296">
        <v>7.9391688302996005E-2</v>
      </c>
      <c r="G33" s="296">
        <v>8.8918450444325822E-2</v>
      </c>
      <c r="H33" s="296">
        <v>0</v>
      </c>
      <c r="I33" s="296">
        <v>0</v>
      </c>
      <c r="J33" s="296">
        <v>0.1347630978453688</v>
      </c>
      <c r="K33" s="296">
        <v>1.5977949891583265E-3</v>
      </c>
      <c r="L33" s="296">
        <v>6.0603932139646202E-3</v>
      </c>
      <c r="M33" s="296">
        <v>1.2659253799498628E-3</v>
      </c>
      <c r="N33" s="296">
        <v>4.6248229614388259E-3</v>
      </c>
      <c r="O33" s="296">
        <v>1.2376939176444293E-2</v>
      </c>
      <c r="P33" s="296">
        <v>7.5346629285692884E-3</v>
      </c>
      <c r="Q33" s="296">
        <v>1.8831120475541752E-2</v>
      </c>
      <c r="R33" s="296">
        <v>1.0247636388370037E-2</v>
      </c>
      <c r="S33" s="296">
        <v>1.2503464246827695E-3</v>
      </c>
      <c r="T33" s="296">
        <v>1.1681686338034953E-2</v>
      </c>
      <c r="U33" s="296">
        <v>5.7503402123936882E-3</v>
      </c>
      <c r="V33" s="296">
        <v>1.6879388416616931E-2</v>
      </c>
      <c r="W33" s="296">
        <v>9.9674474700966118E-3</v>
      </c>
      <c r="X33" s="296">
        <v>7.9519778698616921E-3</v>
      </c>
      <c r="Y33" s="296">
        <v>9.8110635728757278E-2</v>
      </c>
      <c r="Z33" s="296">
        <v>2.1247980976310123E-2</v>
      </c>
      <c r="AA33" s="296">
        <v>1.5251453121051301E-2</v>
      </c>
      <c r="AB33" s="296">
        <v>1.9336936728618088E-3</v>
      </c>
      <c r="AC33" s="296">
        <v>4.5392946848795846E-3</v>
      </c>
      <c r="AD33" s="296">
        <v>1.6728506961854437E-2</v>
      </c>
      <c r="AE33" s="296">
        <v>0.32823229651931568</v>
      </c>
      <c r="AF33" s="296">
        <v>1.554354080615297E-3</v>
      </c>
      <c r="AG33" s="296">
        <v>6.5882335757894428E-3</v>
      </c>
      <c r="AH33" s="296">
        <v>7.8084404094737455E-3</v>
      </c>
      <c r="AI33" s="296">
        <v>4.325782898545312E-2</v>
      </c>
      <c r="AJ33" s="296">
        <v>3.2788807734453293E-2</v>
      </c>
      <c r="AK33" s="296">
        <v>5.3779903306014516E-2</v>
      </c>
      <c r="AL33" s="296">
        <v>0</v>
      </c>
      <c r="AM33" s="296">
        <v>0</v>
      </c>
      <c r="AN33" s="296">
        <v>1.9406925258055954E-2</v>
      </c>
      <c r="AO33" s="296">
        <v>1.6853660029603111E-2</v>
      </c>
      <c r="AP33" s="296">
        <v>1.4838307682721664E-2</v>
      </c>
      <c r="AQ33" s="296">
        <v>0</v>
      </c>
      <c r="AR33" s="296">
        <v>5.9871327778267397E-3</v>
      </c>
      <c r="AS33" s="296">
        <v>8.0756044620156966E-3</v>
      </c>
      <c r="AT33" s="296">
        <v>1.0374876695533655E-2</v>
      </c>
      <c r="AU33" s="296">
        <v>4.4901469237403763E-3</v>
      </c>
      <c r="AV33" s="296">
        <v>3.4063904531619919E-3</v>
      </c>
      <c r="AW33" s="296">
        <v>4.3975584409987594E-3</v>
      </c>
      <c r="AX33" s="296">
        <v>7.4395368555561963E-3</v>
      </c>
      <c r="AY33" s="296">
        <v>2.6405749413722112E-3</v>
      </c>
      <c r="AZ33" s="296">
        <v>3.4128725149005961E-3</v>
      </c>
      <c r="BA33" s="296">
        <v>2.3748157104824938E-3</v>
      </c>
      <c r="BB33" s="296">
        <v>1.325073042252558E-3</v>
      </c>
      <c r="BC33" s="296">
        <v>8.6061388387349783E-3</v>
      </c>
      <c r="BD33" s="296">
        <v>1.6503350900548604E-3</v>
      </c>
      <c r="BE33" s="296">
        <v>2.0209184525781399E-3</v>
      </c>
      <c r="BF33" s="296">
        <v>2.4165610072194458E-3</v>
      </c>
      <c r="BG33" s="296">
        <v>3.1044781690246995E-3</v>
      </c>
      <c r="BH33" s="296">
        <v>4.5991453978519456E-3</v>
      </c>
      <c r="BI33" s="296">
        <v>6.1399024911714343E-3</v>
      </c>
      <c r="BJ33" s="296">
        <v>1.7453708370085173E-2</v>
      </c>
      <c r="BK33" s="296">
        <v>8.3875966111771703E-3</v>
      </c>
      <c r="BL33" s="296">
        <v>1.0853425487005679E-2</v>
      </c>
      <c r="BM33" s="296">
        <v>3.9695766338685656E-2</v>
      </c>
      <c r="BN33" s="296">
        <v>3.7382145705223337E-2</v>
      </c>
      <c r="BO33" s="296">
        <v>0.10375148813602986</v>
      </c>
      <c r="BP33" s="296">
        <v>1.7168479767866097E-2</v>
      </c>
      <c r="BQ33" s="296">
        <v>4.129217063449999E-2</v>
      </c>
      <c r="BR33" s="296">
        <v>9.3280406396350646E-3</v>
      </c>
      <c r="BS33" s="296">
        <v>9.1136235352259967E-3</v>
      </c>
      <c r="BT33" s="296">
        <v>2.7220597497217393E-3</v>
      </c>
      <c r="BU33" s="296">
        <v>4.8004613311808603E-3</v>
      </c>
      <c r="BV33" s="296">
        <v>1.8554230371063682E-3</v>
      </c>
      <c r="BW33" s="296">
        <v>9.4280633087363307E-6</v>
      </c>
      <c r="BX33" s="296">
        <v>7.8498904232414332E-3</v>
      </c>
      <c r="BY33" s="296">
        <v>0.1153237926468865</v>
      </c>
      <c r="BZ33" s="296">
        <v>0.34638010921235579</v>
      </c>
      <c r="CA33" s="296">
        <v>0.13868599503714801</v>
      </c>
      <c r="CB33" s="296">
        <v>0.16209828142729685</v>
      </c>
      <c r="CC33" s="296">
        <v>4.7521513176199369E-2</v>
      </c>
      <c r="CD33" s="296">
        <v>3.6865725390541628E-3</v>
      </c>
      <c r="CE33" s="296">
        <v>5.0714455585885799E-3</v>
      </c>
      <c r="CF33" s="296">
        <v>1.097865424034839E-2</v>
      </c>
      <c r="CG33" s="296">
        <v>1.0987722079189735E-3</v>
      </c>
      <c r="CH33" s="296">
        <v>1.6976703081293262E-3</v>
      </c>
      <c r="CI33" s="296">
        <v>4.2583704428520918E-3</v>
      </c>
      <c r="CJ33" s="296">
        <v>1.6448063279326547E-2</v>
      </c>
      <c r="CK33" s="296">
        <v>6.3962041299963097E-3</v>
      </c>
      <c r="CL33" s="296">
        <v>9.942703220684062E-3</v>
      </c>
      <c r="CM33" s="296">
        <v>5.541306656403895E-3</v>
      </c>
      <c r="CN33" s="296">
        <v>6.4837762088652239E-3</v>
      </c>
      <c r="CO33" s="296">
        <v>1.0667230138512311E-2</v>
      </c>
      <c r="CP33" s="296">
        <v>8.0360948934109621E-3</v>
      </c>
      <c r="CQ33" s="296">
        <v>4.8590943412702876E-3</v>
      </c>
      <c r="CR33" s="296">
        <v>1.3378285806390953E-3</v>
      </c>
      <c r="CS33" s="296">
        <v>6.5688320168386105E-3</v>
      </c>
      <c r="CT33" s="296">
        <v>4.5696691226529583E-3</v>
      </c>
      <c r="CU33" s="296">
        <v>9.4910995019537991E-3</v>
      </c>
      <c r="CV33" s="296">
        <v>1.4745468567728228E-2</v>
      </c>
      <c r="CW33" s="296">
        <v>2.1658613766101766E-2</v>
      </c>
      <c r="CX33" s="296">
        <v>2.0683908649094765E-2</v>
      </c>
      <c r="CY33" s="296">
        <v>1.1573286048528522E-2</v>
      </c>
      <c r="CZ33" s="296">
        <v>0</v>
      </c>
      <c r="DA33" s="297">
        <v>5.0878688045363718E-2</v>
      </c>
      <c r="DB33" s="302"/>
      <c r="DC33" s="302"/>
    </row>
    <row r="34" spans="1:107" s="299" customFormat="1" ht="15" customHeight="1">
      <c r="A34" s="300" t="s">
        <v>359</v>
      </c>
      <c r="B34" s="301" t="s">
        <v>617</v>
      </c>
      <c r="C34" s="295">
        <v>5.9075020178873359E-3</v>
      </c>
      <c r="D34" s="296">
        <v>1.264114836158139E-3</v>
      </c>
      <c r="E34" s="296">
        <v>5.3596563619681273E-3</v>
      </c>
      <c r="F34" s="296">
        <v>1.4075446992045182E-2</v>
      </c>
      <c r="G34" s="296">
        <v>1.4909841445964973E-2</v>
      </c>
      <c r="H34" s="296">
        <v>0</v>
      </c>
      <c r="I34" s="296">
        <v>0</v>
      </c>
      <c r="J34" s="296">
        <v>2.1778312290658396E-4</v>
      </c>
      <c r="K34" s="296">
        <v>2.4854857576079191E-3</v>
      </c>
      <c r="L34" s="296">
        <v>1.1991921876385002E-2</v>
      </c>
      <c r="M34" s="296">
        <v>1.3580465721798592E-3</v>
      </c>
      <c r="N34" s="296">
        <v>1.2500767485807456E-2</v>
      </c>
      <c r="O34" s="296">
        <v>1.603800812023309E-2</v>
      </c>
      <c r="P34" s="296">
        <v>1.9852505578636794E-2</v>
      </c>
      <c r="Q34" s="296">
        <v>7.1620372601155559E-5</v>
      </c>
      <c r="R34" s="296">
        <v>2.3528857775196596E-3</v>
      </c>
      <c r="S34" s="296">
        <v>2.8445434787644887E-3</v>
      </c>
      <c r="T34" s="296">
        <v>7.4247750753717789E-3</v>
      </c>
      <c r="U34" s="296">
        <v>2.9360052979881236E-2</v>
      </c>
      <c r="V34" s="296">
        <v>1.3084602238670376E-2</v>
      </c>
      <c r="W34" s="296">
        <v>8.0775551798140485E-2</v>
      </c>
      <c r="X34" s="296">
        <v>5.0080012509512911E-2</v>
      </c>
      <c r="Y34" s="296">
        <v>9.0900330316558212E-3</v>
      </c>
      <c r="Z34" s="296">
        <v>1.9057340272792534E-3</v>
      </c>
      <c r="AA34" s="296">
        <v>0</v>
      </c>
      <c r="AB34" s="296">
        <v>6.5265774489117554E-3</v>
      </c>
      <c r="AC34" s="296">
        <v>3.5316082459253134E-2</v>
      </c>
      <c r="AD34" s="296">
        <v>1.4403003304148829E-2</v>
      </c>
      <c r="AE34" s="296">
        <v>3.0514474032182597E-7</v>
      </c>
      <c r="AF34" s="296">
        <v>0.18506471442814415</v>
      </c>
      <c r="AG34" s="296">
        <v>6.1142464873075689E-2</v>
      </c>
      <c r="AH34" s="296">
        <v>2.1999498130859163E-2</v>
      </c>
      <c r="AI34" s="296">
        <v>4.1616403055031649E-2</v>
      </c>
      <c r="AJ34" s="296">
        <v>3.2510646781079702E-4</v>
      </c>
      <c r="AK34" s="296">
        <v>3.7403593448593433E-3</v>
      </c>
      <c r="AL34" s="296">
        <v>0</v>
      </c>
      <c r="AM34" s="296">
        <v>0</v>
      </c>
      <c r="AN34" s="296">
        <v>0</v>
      </c>
      <c r="AO34" s="296">
        <v>2.9025192300453706E-4</v>
      </c>
      <c r="AP34" s="296">
        <v>6.1395310195858522E-4</v>
      </c>
      <c r="AQ34" s="296">
        <v>0</v>
      </c>
      <c r="AR34" s="296">
        <v>1.7978026948333231E-3</v>
      </c>
      <c r="AS34" s="296">
        <v>1.5641404671702123E-3</v>
      </c>
      <c r="AT34" s="296">
        <v>3.2567160091984352E-3</v>
      </c>
      <c r="AU34" s="296">
        <v>4.1344790920587468E-3</v>
      </c>
      <c r="AV34" s="296">
        <v>1.3503355168379293E-2</v>
      </c>
      <c r="AW34" s="296">
        <v>3.7925948126665665E-2</v>
      </c>
      <c r="AX34" s="296">
        <v>2.5565569695048133E-2</v>
      </c>
      <c r="AY34" s="296">
        <v>1.2067516667710653E-2</v>
      </c>
      <c r="AZ34" s="296">
        <v>2.6338397535901437E-2</v>
      </c>
      <c r="BA34" s="296">
        <v>4.3420908419158334E-2</v>
      </c>
      <c r="BB34" s="296">
        <v>4.6867262181153613E-3</v>
      </c>
      <c r="BC34" s="296">
        <v>3.7105252408068563E-2</v>
      </c>
      <c r="BD34" s="296">
        <v>4.2508668407607371E-2</v>
      </c>
      <c r="BE34" s="296">
        <v>3.8071696948590097E-2</v>
      </c>
      <c r="BF34" s="296">
        <v>2.8882484754134762E-2</v>
      </c>
      <c r="BG34" s="296">
        <v>7.0008850249895739E-3</v>
      </c>
      <c r="BH34" s="296">
        <v>5.1331562536089618E-3</v>
      </c>
      <c r="BI34" s="296">
        <v>3.8587235586395562E-2</v>
      </c>
      <c r="BJ34" s="296">
        <v>2.4763124671782705E-3</v>
      </c>
      <c r="BK34" s="296">
        <v>8.9613988803012284E-3</v>
      </c>
      <c r="BL34" s="296">
        <v>1.4232058800384778E-2</v>
      </c>
      <c r="BM34" s="296">
        <v>9.8038790216672701E-3</v>
      </c>
      <c r="BN34" s="296">
        <v>0</v>
      </c>
      <c r="BO34" s="296">
        <v>0</v>
      </c>
      <c r="BP34" s="296">
        <v>2.1743137304626695E-2</v>
      </c>
      <c r="BQ34" s="296">
        <v>3.6522282385994024E-3</v>
      </c>
      <c r="BR34" s="296">
        <v>1.402824292190895E-3</v>
      </c>
      <c r="BS34" s="296">
        <v>8.7870108171390644E-3</v>
      </c>
      <c r="BT34" s="296">
        <v>3.3322542235874235E-3</v>
      </c>
      <c r="BU34" s="296">
        <v>6.7846707003248045E-4</v>
      </c>
      <c r="BV34" s="296">
        <v>1.2648133453988075E-3</v>
      </c>
      <c r="BW34" s="296">
        <v>4.3290095057646472E-4</v>
      </c>
      <c r="BX34" s="296">
        <v>0</v>
      </c>
      <c r="BY34" s="296">
        <v>4.2428711252992665E-4</v>
      </c>
      <c r="BZ34" s="296">
        <v>3.0258641069154508E-5</v>
      </c>
      <c r="CA34" s="296">
        <v>4.2813688238294283E-4</v>
      </c>
      <c r="CB34" s="296">
        <v>5.8061452554748424E-4</v>
      </c>
      <c r="CC34" s="296">
        <v>2.3618536110338248E-3</v>
      </c>
      <c r="CD34" s="296">
        <v>4.8261583203082275E-3</v>
      </c>
      <c r="CE34" s="296">
        <v>3.5272128889095233E-3</v>
      </c>
      <c r="CF34" s="296">
        <v>0</v>
      </c>
      <c r="CG34" s="296">
        <v>2.9499170576570396E-5</v>
      </c>
      <c r="CH34" s="296">
        <v>1.0459135752577638E-3</v>
      </c>
      <c r="CI34" s="296">
        <v>7.683143611296319E-3</v>
      </c>
      <c r="CJ34" s="296">
        <v>1.3942085118015747E-3</v>
      </c>
      <c r="CK34" s="296">
        <v>1.7575175669269947E-4</v>
      </c>
      <c r="CL34" s="296">
        <v>1.0198419696159009E-2</v>
      </c>
      <c r="CM34" s="296">
        <v>1.1552860272163264E-3</v>
      </c>
      <c r="CN34" s="296">
        <v>1.3241035730273757E-4</v>
      </c>
      <c r="CO34" s="296">
        <v>2.696197191706728E-4</v>
      </c>
      <c r="CP34" s="296">
        <v>2.4008438984414746E-3</v>
      </c>
      <c r="CQ34" s="296">
        <v>3.4834087682303436E-4</v>
      </c>
      <c r="CR34" s="296">
        <v>8.1805761566403079E-4</v>
      </c>
      <c r="CS34" s="296">
        <v>6.2976604358859472E-3</v>
      </c>
      <c r="CT34" s="296">
        <v>1.2577500786822987E-3</v>
      </c>
      <c r="CU34" s="296">
        <v>1.8941280912932042E-3</v>
      </c>
      <c r="CV34" s="296">
        <v>7.9040219347684864E-4</v>
      </c>
      <c r="CW34" s="296">
        <v>3.3087252187892972E-3</v>
      </c>
      <c r="CX34" s="296">
        <v>5.1581827944306435E-3</v>
      </c>
      <c r="CY34" s="296">
        <v>9.9277107901529424E-4</v>
      </c>
      <c r="CZ34" s="296">
        <v>4.0002705399471213E-2</v>
      </c>
      <c r="DA34" s="297">
        <v>7.6610549271977964E-3</v>
      </c>
      <c r="DC34" s="298"/>
    </row>
    <row r="35" spans="1:107" s="299" customFormat="1" ht="15" customHeight="1">
      <c r="A35" s="300" t="s">
        <v>360</v>
      </c>
      <c r="B35" s="301" t="s">
        <v>618</v>
      </c>
      <c r="C35" s="295">
        <v>1.0057063707948452E-3</v>
      </c>
      <c r="D35" s="296">
        <v>4.040523062193401E-4</v>
      </c>
      <c r="E35" s="296">
        <v>2.9977599967194461E-3</v>
      </c>
      <c r="F35" s="296">
        <v>2.7395869228616925E-3</v>
      </c>
      <c r="G35" s="296">
        <v>1.2603286939450258E-3</v>
      </c>
      <c r="H35" s="296">
        <v>0</v>
      </c>
      <c r="I35" s="296">
        <v>0</v>
      </c>
      <c r="J35" s="296">
        <v>3.176596263048408E-3</v>
      </c>
      <c r="K35" s="296">
        <v>1.2032461395264447E-4</v>
      </c>
      <c r="L35" s="296">
        <v>2.1109410416481999E-4</v>
      </c>
      <c r="M35" s="296">
        <v>1.3838789798028458E-5</v>
      </c>
      <c r="N35" s="296">
        <v>1.8181919667544788E-4</v>
      </c>
      <c r="O35" s="296">
        <v>4.2797018125170696E-4</v>
      </c>
      <c r="P35" s="296">
        <v>1.7182877813116392E-4</v>
      </c>
      <c r="Q35" s="296">
        <v>2.7377818272612983E-5</v>
      </c>
      <c r="R35" s="296">
        <v>1.726600637272599E-4</v>
      </c>
      <c r="S35" s="296">
        <v>1.091441529948682E-3</v>
      </c>
      <c r="T35" s="296">
        <v>4.2096357687797931E-4</v>
      </c>
      <c r="U35" s="296">
        <v>1.3921443733374639E-3</v>
      </c>
      <c r="V35" s="296">
        <v>7.843299539683022E-4</v>
      </c>
      <c r="W35" s="296">
        <v>7.8454580715848067E-4</v>
      </c>
      <c r="X35" s="296">
        <v>5.5837200838992332E-4</v>
      </c>
      <c r="Y35" s="296">
        <v>1.0741964135400762E-3</v>
      </c>
      <c r="Z35" s="296">
        <v>2.916367552045944E-5</v>
      </c>
      <c r="AA35" s="296">
        <v>2.1607278241091736E-3</v>
      </c>
      <c r="AB35" s="296">
        <v>7.2549643032632889E-4</v>
      </c>
      <c r="AC35" s="296">
        <v>1.2600368149420749E-3</v>
      </c>
      <c r="AD35" s="296">
        <v>1.0979545133130199E-4</v>
      </c>
      <c r="AE35" s="296">
        <v>7.5289378928738526E-4</v>
      </c>
      <c r="AF35" s="296">
        <v>5.3364477994587666E-4</v>
      </c>
      <c r="AG35" s="296">
        <v>6.4898781877136102E-2</v>
      </c>
      <c r="AH35" s="296">
        <v>0.10080479220687304</v>
      </c>
      <c r="AI35" s="296">
        <v>5.9511026871580366E-4</v>
      </c>
      <c r="AJ35" s="296">
        <v>3.7811626565909698E-3</v>
      </c>
      <c r="AK35" s="296">
        <v>2.2805426290869353E-3</v>
      </c>
      <c r="AL35" s="296">
        <v>0</v>
      </c>
      <c r="AM35" s="296">
        <v>0</v>
      </c>
      <c r="AN35" s="296">
        <v>4.384652797915914E-4</v>
      </c>
      <c r="AO35" s="296">
        <v>1.5212181607822278E-4</v>
      </c>
      <c r="AP35" s="296">
        <v>2.8246827424346274E-5</v>
      </c>
      <c r="AQ35" s="296">
        <v>0</v>
      </c>
      <c r="AR35" s="296">
        <v>1.333614911211511E-4</v>
      </c>
      <c r="AS35" s="296">
        <v>2.6356755163042382E-3</v>
      </c>
      <c r="AT35" s="296">
        <v>8.4926826384199602E-4</v>
      </c>
      <c r="AU35" s="296">
        <v>1.0743148869613847E-2</v>
      </c>
      <c r="AV35" s="296">
        <v>8.989039501079028E-3</v>
      </c>
      <c r="AW35" s="296">
        <v>8.940221569912251E-3</v>
      </c>
      <c r="AX35" s="296">
        <v>6.5721768653561616E-3</v>
      </c>
      <c r="AY35" s="296">
        <v>7.5915679554689039E-4</v>
      </c>
      <c r="AZ35" s="296">
        <v>1.0262746509860395E-2</v>
      </c>
      <c r="BA35" s="296">
        <v>9.4996163949611617E-3</v>
      </c>
      <c r="BB35" s="296">
        <v>7.5341884065483801E-4</v>
      </c>
      <c r="BC35" s="296">
        <v>5.1560036274213442E-3</v>
      </c>
      <c r="BD35" s="296">
        <v>1.7775585295047788E-2</v>
      </c>
      <c r="BE35" s="296">
        <v>2.24955476087332E-3</v>
      </c>
      <c r="BF35" s="296">
        <v>1.5377999101565591E-2</v>
      </c>
      <c r="BG35" s="296">
        <v>7.4404546142963473E-3</v>
      </c>
      <c r="BH35" s="296">
        <v>1.7450513916156599E-2</v>
      </c>
      <c r="BI35" s="296">
        <v>3.6419693454689973E-3</v>
      </c>
      <c r="BJ35" s="296">
        <v>4.6589697300803727E-3</v>
      </c>
      <c r="BK35" s="296">
        <v>1.8283974930638128E-4</v>
      </c>
      <c r="BL35" s="296">
        <v>1.9664436415041663E-4</v>
      </c>
      <c r="BM35" s="296">
        <v>3.0160283886896018E-3</v>
      </c>
      <c r="BN35" s="296">
        <v>0</v>
      </c>
      <c r="BO35" s="296">
        <v>0</v>
      </c>
      <c r="BP35" s="296">
        <v>6.07921676163731E-4</v>
      </c>
      <c r="BQ35" s="296">
        <v>2.065359182530814E-2</v>
      </c>
      <c r="BR35" s="296">
        <v>8.7841716808843444E-5</v>
      </c>
      <c r="BS35" s="296">
        <v>1.1875322033378536E-4</v>
      </c>
      <c r="BT35" s="296">
        <v>8.3826742880223754E-6</v>
      </c>
      <c r="BU35" s="296">
        <v>0</v>
      </c>
      <c r="BV35" s="296">
        <v>0</v>
      </c>
      <c r="BW35" s="296">
        <v>0</v>
      </c>
      <c r="BX35" s="296">
        <v>8.614412676545296E-5</v>
      </c>
      <c r="BY35" s="296">
        <v>2.1191363797462871E-3</v>
      </c>
      <c r="BZ35" s="296">
        <v>7.7159418122717529E-3</v>
      </c>
      <c r="CA35" s="296">
        <v>3.8265463546988147E-3</v>
      </c>
      <c r="CB35" s="296">
        <v>0</v>
      </c>
      <c r="CC35" s="296">
        <v>1.0570273063317303E-3</v>
      </c>
      <c r="CD35" s="296">
        <v>7.4248589543203492E-4</v>
      </c>
      <c r="CE35" s="296">
        <v>6.778508503889608E-5</v>
      </c>
      <c r="CF35" s="296">
        <v>4.1661125887939036E-4</v>
      </c>
      <c r="CG35" s="296">
        <v>2.2960550876836047E-4</v>
      </c>
      <c r="CH35" s="296">
        <v>1.1351717060722604E-5</v>
      </c>
      <c r="CI35" s="296">
        <v>5.4675905990424949E-5</v>
      </c>
      <c r="CJ35" s="296">
        <v>7.7605745130278206E-4</v>
      </c>
      <c r="CK35" s="296">
        <v>7.4731990569115543E-5</v>
      </c>
      <c r="CL35" s="296">
        <v>2.1772906926118736E-4</v>
      </c>
      <c r="CM35" s="296">
        <v>9.9670884520435075E-4</v>
      </c>
      <c r="CN35" s="296">
        <v>1.3079503756962356E-3</v>
      </c>
      <c r="CO35" s="296">
        <v>1.3255140469483951E-3</v>
      </c>
      <c r="CP35" s="296">
        <v>4.8730942323715696E-3</v>
      </c>
      <c r="CQ35" s="296">
        <v>4.4359718370262267E-4</v>
      </c>
      <c r="CR35" s="296">
        <v>2.1587165135097278E-6</v>
      </c>
      <c r="CS35" s="296">
        <v>4.1265852812678874E-2</v>
      </c>
      <c r="CT35" s="296">
        <v>7.3398223615568002E-5</v>
      </c>
      <c r="CU35" s="296">
        <v>1.3861760765093672E-3</v>
      </c>
      <c r="CV35" s="296">
        <v>1.4670997876220577E-4</v>
      </c>
      <c r="CW35" s="296">
        <v>4.4528062986442683E-4</v>
      </c>
      <c r="CX35" s="296">
        <v>9.8640065347155087E-4</v>
      </c>
      <c r="CY35" s="296">
        <v>9.6159226205814053E-4</v>
      </c>
      <c r="CZ35" s="296">
        <v>1.0050875368452512E-2</v>
      </c>
      <c r="DA35" s="297">
        <v>6.0097632181951648E-4</v>
      </c>
      <c r="DC35" s="298"/>
    </row>
    <row r="36" spans="1:107" s="299" customFormat="1" ht="15" customHeight="1">
      <c r="A36" s="300" t="s">
        <v>361</v>
      </c>
      <c r="B36" s="301" t="s">
        <v>619</v>
      </c>
      <c r="C36" s="295">
        <v>5.5398405413772737E-5</v>
      </c>
      <c r="D36" s="296">
        <v>5.608596091744992E-6</v>
      </c>
      <c r="E36" s="296">
        <v>6.2535560692812E-6</v>
      </c>
      <c r="F36" s="296">
        <v>1.7847284481031667E-4</v>
      </c>
      <c r="G36" s="296">
        <v>3.148282052948335E-4</v>
      </c>
      <c r="H36" s="296">
        <v>0</v>
      </c>
      <c r="I36" s="296">
        <v>0</v>
      </c>
      <c r="J36" s="296">
        <v>2.2387071049643566E-3</v>
      </c>
      <c r="K36" s="296">
        <v>7.069455279243909E-6</v>
      </c>
      <c r="L36" s="296">
        <v>1.3968735358549341E-5</v>
      </c>
      <c r="M36" s="296">
        <v>4.161451683946146E-6</v>
      </c>
      <c r="N36" s="296">
        <v>3.7790277603492747E-5</v>
      </c>
      <c r="O36" s="296">
        <v>3.3846068802442667E-5</v>
      </c>
      <c r="P36" s="296">
        <v>6.088421272364076E-6</v>
      </c>
      <c r="Q36" s="296">
        <v>6.5706763854271153E-7</v>
      </c>
      <c r="R36" s="296">
        <v>7.5865785577129341E-5</v>
      </c>
      <c r="S36" s="296">
        <v>1.077584542637907E-3</v>
      </c>
      <c r="T36" s="296">
        <v>3.6275121500665297E-4</v>
      </c>
      <c r="U36" s="296">
        <v>7.9406600041410284E-4</v>
      </c>
      <c r="V36" s="296">
        <v>8.486669947101374E-5</v>
      </c>
      <c r="W36" s="296">
        <v>6.5055844983148535E-5</v>
      </c>
      <c r="X36" s="296">
        <v>7.3487763570205989E-5</v>
      </c>
      <c r="Y36" s="296">
        <v>9.8804706865824132E-5</v>
      </c>
      <c r="Z36" s="296">
        <v>2.4676956209619527E-5</v>
      </c>
      <c r="AA36" s="296">
        <v>1.2635835228708617E-5</v>
      </c>
      <c r="AB36" s="296">
        <v>8.6712720756134923E-6</v>
      </c>
      <c r="AC36" s="296">
        <v>7.6373988145149173E-6</v>
      </c>
      <c r="AD36" s="296">
        <v>5.3869196847559171E-4</v>
      </c>
      <c r="AE36" s="296">
        <v>6.9074597717517345E-4</v>
      </c>
      <c r="AF36" s="296">
        <v>5.2824383990884487E-5</v>
      </c>
      <c r="AG36" s="296">
        <v>5.5837934157099871E-4</v>
      </c>
      <c r="AH36" s="296">
        <v>0.2889049601400086</v>
      </c>
      <c r="AI36" s="296">
        <v>1.8673787604339787E-6</v>
      </c>
      <c r="AJ36" s="296">
        <v>1.2718939697006591E-4</v>
      </c>
      <c r="AK36" s="296">
        <v>2.4597389053348926E-4</v>
      </c>
      <c r="AL36" s="296">
        <v>0</v>
      </c>
      <c r="AM36" s="296">
        <v>0</v>
      </c>
      <c r="AN36" s="296">
        <v>2.7518741409514103E-6</v>
      </c>
      <c r="AO36" s="296">
        <v>1.5714058131749431E-4</v>
      </c>
      <c r="AP36" s="296">
        <v>2.0769726047313434E-6</v>
      </c>
      <c r="AQ36" s="296">
        <v>0</v>
      </c>
      <c r="AR36" s="296">
        <v>5.4957572089202545E-5</v>
      </c>
      <c r="AS36" s="296">
        <v>4.3580159219400286E-4</v>
      </c>
      <c r="AT36" s="296">
        <v>3.9239604305465228E-5</v>
      </c>
      <c r="AU36" s="296">
        <v>2.9743181833394986E-5</v>
      </c>
      <c r="AV36" s="296">
        <v>4.9248794903607889E-4</v>
      </c>
      <c r="AW36" s="296">
        <v>1.4737046929425481E-3</v>
      </c>
      <c r="AX36" s="296">
        <v>3.0761502949597431E-4</v>
      </c>
      <c r="AY36" s="296">
        <v>1.8297440908302123E-4</v>
      </c>
      <c r="AZ36" s="296">
        <v>7.561902476099044E-5</v>
      </c>
      <c r="BA36" s="296">
        <v>1.7324098528158731E-5</v>
      </c>
      <c r="BB36" s="296">
        <v>2.272057988213975E-4</v>
      </c>
      <c r="BC36" s="296">
        <v>1.4705762207825099E-6</v>
      </c>
      <c r="BD36" s="296">
        <v>8.7342136509192965E-4</v>
      </c>
      <c r="BE36" s="296">
        <v>2.1943422777555985E-5</v>
      </c>
      <c r="BF36" s="296">
        <v>1.0528645777502455E-4</v>
      </c>
      <c r="BG36" s="296">
        <v>1.0056123360855481E-4</v>
      </c>
      <c r="BH36" s="296">
        <v>1.2056819494167917E-4</v>
      </c>
      <c r="BI36" s="296">
        <v>2.2450672842960128E-3</v>
      </c>
      <c r="BJ36" s="296">
        <v>6.4613949788980062E-5</v>
      </c>
      <c r="BK36" s="296">
        <v>2.5360434007134362E-6</v>
      </c>
      <c r="BL36" s="296">
        <v>1.2084349910227204E-5</v>
      </c>
      <c r="BM36" s="296">
        <v>2.0001115968652182E-5</v>
      </c>
      <c r="BN36" s="296">
        <v>1.2414152013694504E-5</v>
      </c>
      <c r="BO36" s="296">
        <v>2.0474305317910659E-3</v>
      </c>
      <c r="BP36" s="296">
        <v>5.808102463519694E-5</v>
      </c>
      <c r="BQ36" s="296">
        <v>2.2313727773735697E-4</v>
      </c>
      <c r="BR36" s="296">
        <v>6.4528640833533716E-5</v>
      </c>
      <c r="BS36" s="296">
        <v>9.4205989553020712E-5</v>
      </c>
      <c r="BT36" s="296">
        <v>1.3543802130698635E-4</v>
      </c>
      <c r="BU36" s="296">
        <v>1.3013178185284674E-6</v>
      </c>
      <c r="BV36" s="296">
        <v>1.7982469577012753E-7</v>
      </c>
      <c r="BW36" s="296">
        <v>0</v>
      </c>
      <c r="BX36" s="296">
        <v>9.6973988266917054E-5</v>
      </c>
      <c r="BY36" s="296">
        <v>2.879836420019331E-5</v>
      </c>
      <c r="BZ36" s="296">
        <v>0</v>
      </c>
      <c r="CA36" s="296">
        <v>2.8687005753746073E-5</v>
      </c>
      <c r="CB36" s="296">
        <v>2.848767987966804E-6</v>
      </c>
      <c r="CC36" s="296">
        <v>6.6245346264424924E-6</v>
      </c>
      <c r="CD36" s="296">
        <v>2.1939220211161861E-5</v>
      </c>
      <c r="CE36" s="296">
        <v>3.5748045720862206E-5</v>
      </c>
      <c r="CF36" s="296">
        <v>7.1230379581415759E-4</v>
      </c>
      <c r="CG36" s="296">
        <v>2.6540538845183201E-3</v>
      </c>
      <c r="CH36" s="296">
        <v>3.075894889490614E-4</v>
      </c>
      <c r="CI36" s="296">
        <v>2.1704498325993176E-4</v>
      </c>
      <c r="CJ36" s="296">
        <v>4.0550422746136029E-4</v>
      </c>
      <c r="CK36" s="296">
        <v>5.8130658403194609E-5</v>
      </c>
      <c r="CL36" s="296">
        <v>3.3724969554094631E-4</v>
      </c>
      <c r="CM36" s="296">
        <v>3.3241437080000376E-5</v>
      </c>
      <c r="CN36" s="296">
        <v>7.7007947844434156E-5</v>
      </c>
      <c r="CO36" s="296">
        <v>3.8707578368461624E-5</v>
      </c>
      <c r="CP36" s="296">
        <v>1.3674929697608967E-3</v>
      </c>
      <c r="CQ36" s="296">
        <v>5.7916627689639252E-4</v>
      </c>
      <c r="CR36" s="296">
        <v>1.7749446888857761E-6</v>
      </c>
      <c r="CS36" s="296">
        <v>1.0060676559587503E-5</v>
      </c>
      <c r="CT36" s="296">
        <v>6.2047749752277038E-5</v>
      </c>
      <c r="CU36" s="296">
        <v>5.2290960220981934E-4</v>
      </c>
      <c r="CV36" s="296">
        <v>1.6790508524740387E-5</v>
      </c>
      <c r="CW36" s="296">
        <v>3.8348084099501533E-4</v>
      </c>
      <c r="CX36" s="296">
        <v>1.8585576375886178E-4</v>
      </c>
      <c r="CY36" s="296">
        <v>1.3021481358233195E-3</v>
      </c>
      <c r="CZ36" s="296">
        <v>0</v>
      </c>
      <c r="DA36" s="297">
        <v>1.4837523436205715E-3</v>
      </c>
      <c r="DC36" s="298"/>
    </row>
    <row r="37" spans="1:107" s="299" customFormat="1" ht="15" customHeight="1">
      <c r="A37" s="300" t="s">
        <v>362</v>
      </c>
      <c r="B37" s="301" t="s">
        <v>620</v>
      </c>
      <c r="C37" s="295">
        <v>0</v>
      </c>
      <c r="D37" s="296">
        <v>0</v>
      </c>
      <c r="E37" s="296">
        <v>0</v>
      </c>
      <c r="F37" s="296">
        <v>4.9327188594804723E-4</v>
      </c>
      <c r="G37" s="296">
        <v>0</v>
      </c>
      <c r="H37" s="296">
        <v>0</v>
      </c>
      <c r="I37" s="296">
        <v>0</v>
      </c>
      <c r="J37" s="296">
        <v>0</v>
      </c>
      <c r="K37" s="296">
        <v>2.3036222221218009E-4</v>
      </c>
      <c r="L37" s="296">
        <v>1.1744422003013765E-3</v>
      </c>
      <c r="M37" s="296">
        <v>0</v>
      </c>
      <c r="N37" s="296">
        <v>1.2403811029592805E-5</v>
      </c>
      <c r="O37" s="296">
        <v>1.3034878286398155E-3</v>
      </c>
      <c r="P37" s="296">
        <v>1.0787619436946666E-2</v>
      </c>
      <c r="Q37" s="296">
        <v>0</v>
      </c>
      <c r="R37" s="296">
        <v>2.4904906161871425E-4</v>
      </c>
      <c r="S37" s="296">
        <v>1.8481703199634141E-4</v>
      </c>
      <c r="T37" s="296">
        <v>6.4456960690250435E-5</v>
      </c>
      <c r="U37" s="296">
        <v>1.7642363674009353E-2</v>
      </c>
      <c r="V37" s="296">
        <v>2.8285666806548542E-4</v>
      </c>
      <c r="W37" s="296">
        <v>0</v>
      </c>
      <c r="X37" s="296">
        <v>6.1591351786739803E-6</v>
      </c>
      <c r="Y37" s="296">
        <v>7.1984627798837793E-6</v>
      </c>
      <c r="Z37" s="296">
        <v>4.0380473797559227E-4</v>
      </c>
      <c r="AA37" s="296">
        <v>0</v>
      </c>
      <c r="AB37" s="296">
        <v>1.7342544151226985E-5</v>
      </c>
      <c r="AC37" s="296">
        <v>7.3899202950340557E-3</v>
      </c>
      <c r="AD37" s="296">
        <v>1.2455483987091963E-3</v>
      </c>
      <c r="AE37" s="296">
        <v>0</v>
      </c>
      <c r="AF37" s="296">
        <v>4.1370061244836919E-3</v>
      </c>
      <c r="AG37" s="296">
        <v>1.0568749452282884E-3</v>
      </c>
      <c r="AH37" s="296">
        <v>0</v>
      </c>
      <c r="AI37" s="296">
        <v>4.1780732385949843E-2</v>
      </c>
      <c r="AJ37" s="296">
        <v>1.4767684092645393E-5</v>
      </c>
      <c r="AK37" s="296">
        <v>9.8052764767433899E-4</v>
      </c>
      <c r="AL37" s="296">
        <v>0</v>
      </c>
      <c r="AM37" s="296">
        <v>0</v>
      </c>
      <c r="AN37" s="296">
        <v>0</v>
      </c>
      <c r="AO37" s="296">
        <v>0</v>
      </c>
      <c r="AP37" s="296">
        <v>0</v>
      </c>
      <c r="AQ37" s="296">
        <v>0</v>
      </c>
      <c r="AR37" s="296">
        <v>8.7300227978309629E-6</v>
      </c>
      <c r="AS37" s="296">
        <v>2.6256642545515488E-4</v>
      </c>
      <c r="AT37" s="296">
        <v>9.0205969025295698E-4</v>
      </c>
      <c r="AU37" s="296">
        <v>9.0416746813280131E-5</v>
      </c>
      <c r="AV37" s="296">
        <v>2.2602473483274808E-4</v>
      </c>
      <c r="AW37" s="296">
        <v>1.1456430558534699E-2</v>
      </c>
      <c r="AX37" s="296">
        <v>1.509341793009358E-3</v>
      </c>
      <c r="AY37" s="296">
        <v>7.9903533045960293E-3</v>
      </c>
      <c r="AZ37" s="296">
        <v>2.3469738789551583E-4</v>
      </c>
      <c r="BA37" s="296">
        <v>2.4727499001212685E-3</v>
      </c>
      <c r="BB37" s="296">
        <v>1.1425363446557557E-3</v>
      </c>
      <c r="BC37" s="296">
        <v>8.6621841324825786E-3</v>
      </c>
      <c r="BD37" s="296">
        <v>5.5045098443947456E-4</v>
      </c>
      <c r="BE37" s="296">
        <v>1.4525130174046735E-4</v>
      </c>
      <c r="BF37" s="296">
        <v>1.0485534152856968E-2</v>
      </c>
      <c r="BG37" s="296">
        <v>1.0338211617873054E-3</v>
      </c>
      <c r="BH37" s="296">
        <v>9.2255456750202098E-3</v>
      </c>
      <c r="BI37" s="296">
        <v>5.8708306580304388E-3</v>
      </c>
      <c r="BJ37" s="296">
        <v>2.068822975034111E-5</v>
      </c>
      <c r="BK37" s="296">
        <v>3.2919639318271898E-3</v>
      </c>
      <c r="BL37" s="296">
        <v>1.7037339132007399E-3</v>
      </c>
      <c r="BM37" s="296">
        <v>5.4072830576893673E-5</v>
      </c>
      <c r="BN37" s="296">
        <v>0</v>
      </c>
      <c r="BO37" s="296">
        <v>0</v>
      </c>
      <c r="BP37" s="296">
        <v>1.622514799503886E-5</v>
      </c>
      <c r="BQ37" s="296">
        <v>7.725799304786022E-5</v>
      </c>
      <c r="BR37" s="296">
        <v>1.8215214819370999E-5</v>
      </c>
      <c r="BS37" s="296">
        <v>1.3155846124955146E-4</v>
      </c>
      <c r="BT37" s="296">
        <v>4.2783746020086511E-6</v>
      </c>
      <c r="BU37" s="296">
        <v>0</v>
      </c>
      <c r="BV37" s="296">
        <v>0</v>
      </c>
      <c r="BW37" s="296">
        <v>0</v>
      </c>
      <c r="BX37" s="296">
        <v>3.2984349750652058E-6</v>
      </c>
      <c r="BY37" s="296">
        <v>1.8378818749678416E-5</v>
      </c>
      <c r="BZ37" s="296">
        <v>0</v>
      </c>
      <c r="CA37" s="296">
        <v>1.3342793373835382E-4</v>
      </c>
      <c r="CB37" s="296">
        <v>3.0268159872147292E-5</v>
      </c>
      <c r="CC37" s="296">
        <v>1.6561336566106231E-6</v>
      </c>
      <c r="CD37" s="296">
        <v>0</v>
      </c>
      <c r="CE37" s="296">
        <v>3.9478791519450256E-8</v>
      </c>
      <c r="CF37" s="296">
        <v>0</v>
      </c>
      <c r="CG37" s="296">
        <v>0</v>
      </c>
      <c r="CH37" s="296">
        <v>0</v>
      </c>
      <c r="CI37" s="296">
        <v>2.7604520250853767E-6</v>
      </c>
      <c r="CJ37" s="296">
        <v>1.4672382929336829E-4</v>
      </c>
      <c r="CK37" s="296">
        <v>3.8953340198230146E-4</v>
      </c>
      <c r="CL37" s="296">
        <v>1.6234117196954278E-3</v>
      </c>
      <c r="CM37" s="296">
        <v>3.9163037630652876E-4</v>
      </c>
      <c r="CN37" s="296">
        <v>1.9387658531752581E-4</v>
      </c>
      <c r="CO37" s="296">
        <v>2.0944553732441833E-4</v>
      </c>
      <c r="CP37" s="296">
        <v>2.4109787567973878E-4</v>
      </c>
      <c r="CQ37" s="296">
        <v>0</v>
      </c>
      <c r="CR37" s="296">
        <v>4.2694615489414613E-6</v>
      </c>
      <c r="CS37" s="296">
        <v>4.1087408181069342E-3</v>
      </c>
      <c r="CT37" s="296">
        <v>5.0421427719400116E-6</v>
      </c>
      <c r="CU37" s="296">
        <v>7.6333129263789462E-4</v>
      </c>
      <c r="CV37" s="296">
        <v>3.5439873809885392E-4</v>
      </c>
      <c r="CW37" s="296">
        <v>9.0936013974785642E-5</v>
      </c>
      <c r="CX37" s="296">
        <v>5.3916074513671005E-4</v>
      </c>
      <c r="CY37" s="296">
        <v>1.0507666234261508E-4</v>
      </c>
      <c r="CZ37" s="296">
        <v>0</v>
      </c>
      <c r="DA37" s="297">
        <v>1.703933859327596E-3</v>
      </c>
      <c r="DB37" s="298"/>
      <c r="DC37" s="298"/>
    </row>
    <row r="38" spans="1:107" s="299" customFormat="1" ht="15" customHeight="1">
      <c r="A38" s="300" t="s">
        <v>363</v>
      </c>
      <c r="B38" s="301" t="s">
        <v>621</v>
      </c>
      <c r="C38" s="295">
        <v>0</v>
      </c>
      <c r="D38" s="296">
        <v>0</v>
      </c>
      <c r="E38" s="296">
        <v>0</v>
      </c>
      <c r="F38" s="296">
        <v>5.2517626897766504E-4</v>
      </c>
      <c r="G38" s="296">
        <v>0</v>
      </c>
      <c r="H38" s="296">
        <v>0</v>
      </c>
      <c r="I38" s="296">
        <v>0</v>
      </c>
      <c r="J38" s="296">
        <v>3.457387856232119E-5</v>
      </c>
      <c r="K38" s="296">
        <v>0</v>
      </c>
      <c r="L38" s="296">
        <v>0</v>
      </c>
      <c r="M38" s="296">
        <v>0</v>
      </c>
      <c r="N38" s="296">
        <v>0</v>
      </c>
      <c r="O38" s="296">
        <v>0</v>
      </c>
      <c r="P38" s="296">
        <v>0</v>
      </c>
      <c r="Q38" s="296">
        <v>0</v>
      </c>
      <c r="R38" s="296">
        <v>0</v>
      </c>
      <c r="S38" s="296">
        <v>0</v>
      </c>
      <c r="T38" s="296">
        <v>8.4848927454872634E-6</v>
      </c>
      <c r="U38" s="296">
        <v>0</v>
      </c>
      <c r="V38" s="296">
        <v>0</v>
      </c>
      <c r="W38" s="296">
        <v>0</v>
      </c>
      <c r="X38" s="296">
        <v>0</v>
      </c>
      <c r="Y38" s="296">
        <v>0</v>
      </c>
      <c r="Z38" s="296">
        <v>0</v>
      </c>
      <c r="AA38" s="296">
        <v>0</v>
      </c>
      <c r="AB38" s="296">
        <v>0</v>
      </c>
      <c r="AC38" s="296">
        <v>0</v>
      </c>
      <c r="AD38" s="296">
        <v>2.7256013679433279E-5</v>
      </c>
      <c r="AE38" s="296">
        <v>2.3882661675854913E-4</v>
      </c>
      <c r="AF38" s="296">
        <v>0</v>
      </c>
      <c r="AG38" s="296">
        <v>0</v>
      </c>
      <c r="AH38" s="296">
        <v>0</v>
      </c>
      <c r="AI38" s="296">
        <v>0</v>
      </c>
      <c r="AJ38" s="296">
        <v>9.3965469374867036E-2</v>
      </c>
      <c r="AK38" s="296">
        <v>1.8007890210634016E-3</v>
      </c>
      <c r="AL38" s="296">
        <v>0</v>
      </c>
      <c r="AM38" s="296">
        <v>0</v>
      </c>
      <c r="AN38" s="296">
        <v>0</v>
      </c>
      <c r="AO38" s="296">
        <v>0</v>
      </c>
      <c r="AP38" s="296">
        <v>0</v>
      </c>
      <c r="AQ38" s="296">
        <v>0</v>
      </c>
      <c r="AR38" s="296">
        <v>0</v>
      </c>
      <c r="AS38" s="296">
        <v>6.2341190401363585E-6</v>
      </c>
      <c r="AT38" s="296">
        <v>1.1857455369228807E-4</v>
      </c>
      <c r="AU38" s="296">
        <v>7.0726886737584686E-7</v>
      </c>
      <c r="AV38" s="296">
        <v>0</v>
      </c>
      <c r="AW38" s="296">
        <v>0</v>
      </c>
      <c r="AX38" s="296">
        <v>0</v>
      </c>
      <c r="AY38" s="296">
        <v>0</v>
      </c>
      <c r="AZ38" s="296">
        <v>0</v>
      </c>
      <c r="BA38" s="296">
        <v>0</v>
      </c>
      <c r="BB38" s="296">
        <v>0</v>
      </c>
      <c r="BC38" s="296">
        <v>0</v>
      </c>
      <c r="BD38" s="296">
        <v>0</v>
      </c>
      <c r="BE38" s="296">
        <v>0</v>
      </c>
      <c r="BF38" s="296">
        <v>0</v>
      </c>
      <c r="BG38" s="296">
        <v>0</v>
      </c>
      <c r="BH38" s="296">
        <v>1.0162836355237326E-5</v>
      </c>
      <c r="BI38" s="296">
        <v>2.2625117611875357E-4</v>
      </c>
      <c r="BJ38" s="296">
        <v>0</v>
      </c>
      <c r="BK38" s="296">
        <v>2.0654580979984145E-2</v>
      </c>
      <c r="BL38" s="296">
        <v>3.0122022387485774E-2</v>
      </c>
      <c r="BM38" s="296">
        <v>5.2276781668164532E-2</v>
      </c>
      <c r="BN38" s="296">
        <v>0</v>
      </c>
      <c r="BO38" s="296">
        <v>6.7056389560189668E-6</v>
      </c>
      <c r="BP38" s="296">
        <v>0</v>
      </c>
      <c r="BQ38" s="296">
        <v>1.7357745599617502E-4</v>
      </c>
      <c r="BR38" s="296">
        <v>0</v>
      </c>
      <c r="BS38" s="296">
        <v>0</v>
      </c>
      <c r="BT38" s="296">
        <v>0</v>
      </c>
      <c r="BU38" s="296">
        <v>6.0060822393621576E-7</v>
      </c>
      <c r="BV38" s="296">
        <v>4.2863668391752216E-5</v>
      </c>
      <c r="BW38" s="296">
        <v>1.0705068943791965E-4</v>
      </c>
      <c r="BX38" s="296">
        <v>0</v>
      </c>
      <c r="BY38" s="296">
        <v>0</v>
      </c>
      <c r="BZ38" s="296">
        <v>0</v>
      </c>
      <c r="CA38" s="296">
        <v>0</v>
      </c>
      <c r="CB38" s="296">
        <v>0</v>
      </c>
      <c r="CC38" s="296">
        <v>0</v>
      </c>
      <c r="CD38" s="296">
        <v>0</v>
      </c>
      <c r="CE38" s="296">
        <v>0</v>
      </c>
      <c r="CF38" s="296">
        <v>0</v>
      </c>
      <c r="CG38" s="296">
        <v>0</v>
      </c>
      <c r="CH38" s="296">
        <v>0</v>
      </c>
      <c r="CI38" s="296">
        <v>0</v>
      </c>
      <c r="CJ38" s="296">
        <v>3.893220667545077E-7</v>
      </c>
      <c r="CK38" s="296">
        <v>0</v>
      </c>
      <c r="CL38" s="296">
        <v>4.4130387917603116E-5</v>
      </c>
      <c r="CM38" s="296">
        <v>0</v>
      </c>
      <c r="CN38" s="296">
        <v>0</v>
      </c>
      <c r="CO38" s="296">
        <v>0</v>
      </c>
      <c r="CP38" s="296">
        <v>0</v>
      </c>
      <c r="CQ38" s="296">
        <v>0</v>
      </c>
      <c r="CR38" s="296">
        <v>0</v>
      </c>
      <c r="CS38" s="296">
        <v>0</v>
      </c>
      <c r="CT38" s="296">
        <v>0</v>
      </c>
      <c r="CU38" s="296">
        <v>0</v>
      </c>
      <c r="CV38" s="296">
        <v>0</v>
      </c>
      <c r="CW38" s="296">
        <v>0</v>
      </c>
      <c r="CX38" s="296">
        <v>0</v>
      </c>
      <c r="CY38" s="296">
        <v>0</v>
      </c>
      <c r="CZ38" s="296">
        <v>0</v>
      </c>
      <c r="DA38" s="297">
        <v>1.5052669615794698E-3</v>
      </c>
      <c r="DC38" s="298"/>
    </row>
    <row r="39" spans="1:107" s="299" customFormat="1" ht="15" customHeight="1">
      <c r="A39" s="300" t="s">
        <v>364</v>
      </c>
      <c r="B39" s="301" t="s">
        <v>622</v>
      </c>
      <c r="C39" s="295">
        <v>3.477100096676667E-3</v>
      </c>
      <c r="D39" s="296">
        <v>1.4211482333640708E-3</v>
      </c>
      <c r="E39" s="296">
        <v>3.7512622444115249E-3</v>
      </c>
      <c r="F39" s="296">
        <v>2.1968837825201172E-4</v>
      </c>
      <c r="G39" s="296">
        <v>6.2183726869616089E-5</v>
      </c>
      <c r="H39" s="296">
        <v>0</v>
      </c>
      <c r="I39" s="296">
        <v>0</v>
      </c>
      <c r="J39" s="296">
        <v>0</v>
      </c>
      <c r="K39" s="296">
        <v>1.0071194384861813E-6</v>
      </c>
      <c r="L39" s="296">
        <v>0</v>
      </c>
      <c r="M39" s="296">
        <v>0</v>
      </c>
      <c r="N39" s="296">
        <v>1.3745489922627093E-4</v>
      </c>
      <c r="O39" s="296">
        <v>1.7374548659289079E-4</v>
      </c>
      <c r="P39" s="296">
        <v>6.3957415842072149E-4</v>
      </c>
      <c r="Q39" s="296">
        <v>1.8649769807303964E-3</v>
      </c>
      <c r="R39" s="296">
        <v>0</v>
      </c>
      <c r="S39" s="296">
        <v>0</v>
      </c>
      <c r="T39" s="296">
        <v>1.7488404714919071E-4</v>
      </c>
      <c r="U39" s="296">
        <v>2.3616509112634404E-3</v>
      </c>
      <c r="V39" s="296">
        <v>3.284874717353478E-3</v>
      </c>
      <c r="W39" s="296">
        <v>8.6894922968035277E-5</v>
      </c>
      <c r="X39" s="296">
        <v>1.5777510663178554E-5</v>
      </c>
      <c r="Y39" s="296">
        <v>4.1561834214758012E-3</v>
      </c>
      <c r="Z39" s="296">
        <v>4.9757717157214642E-3</v>
      </c>
      <c r="AA39" s="296">
        <v>2.0596411422795047E-3</v>
      </c>
      <c r="AB39" s="296">
        <v>1.7053501748706535E-4</v>
      </c>
      <c r="AC39" s="296">
        <v>1.1357481984448112E-3</v>
      </c>
      <c r="AD39" s="296">
        <v>6.909142335531814E-4</v>
      </c>
      <c r="AE39" s="296">
        <v>1.150914417071831E-2</v>
      </c>
      <c r="AF39" s="296">
        <v>1.5555618857712576E-4</v>
      </c>
      <c r="AG39" s="296">
        <v>3.3534893231677035E-4</v>
      </c>
      <c r="AH39" s="296">
        <v>3.7318474575180641E-6</v>
      </c>
      <c r="AI39" s="296">
        <v>6.19117756904633E-3</v>
      </c>
      <c r="AJ39" s="296">
        <v>1.4820332642502298E-2</v>
      </c>
      <c r="AK39" s="296">
        <v>2.6670630740697299E-2</v>
      </c>
      <c r="AL39" s="296">
        <v>0</v>
      </c>
      <c r="AM39" s="296">
        <v>0</v>
      </c>
      <c r="AN39" s="296">
        <v>2.6985044606420497E-4</v>
      </c>
      <c r="AO39" s="296">
        <v>1.0832548517582218E-2</v>
      </c>
      <c r="AP39" s="296">
        <v>1.1975824038880927E-3</v>
      </c>
      <c r="AQ39" s="296">
        <v>0</v>
      </c>
      <c r="AR39" s="296">
        <v>2.293751132824387E-3</v>
      </c>
      <c r="AS39" s="296">
        <v>3.6486831890379253E-3</v>
      </c>
      <c r="AT39" s="296">
        <v>2.7806596361079042E-3</v>
      </c>
      <c r="AU39" s="296">
        <v>8.0564365192722556E-3</v>
      </c>
      <c r="AV39" s="296">
        <v>4.3352426435016439E-3</v>
      </c>
      <c r="AW39" s="296">
        <v>2.6427368810768405E-3</v>
      </c>
      <c r="AX39" s="296">
        <v>2.010548173555466E-2</v>
      </c>
      <c r="AY39" s="296">
        <v>6.8861101997117549E-2</v>
      </c>
      <c r="AZ39" s="296">
        <v>6.5817672706908279E-3</v>
      </c>
      <c r="BA39" s="296">
        <v>1.8038275651156295E-3</v>
      </c>
      <c r="BB39" s="296">
        <v>1.3313598046471307E-3</v>
      </c>
      <c r="BC39" s="296">
        <v>7.5411148601727106E-3</v>
      </c>
      <c r="BD39" s="296">
        <v>4.6573162117685826E-3</v>
      </c>
      <c r="BE39" s="296">
        <v>1.313632386793174E-3</v>
      </c>
      <c r="BF39" s="296">
        <v>1.9171688859852131E-3</v>
      </c>
      <c r="BG39" s="296">
        <v>1.5941216539703026E-3</v>
      </c>
      <c r="BH39" s="296">
        <v>1.547522808638411E-3</v>
      </c>
      <c r="BI39" s="296">
        <v>1.0618205382838546E-3</v>
      </c>
      <c r="BJ39" s="296">
        <v>7.3046119260683067E-5</v>
      </c>
      <c r="BK39" s="296">
        <v>1.1927764565992866E-2</v>
      </c>
      <c r="BL39" s="296">
        <v>1.5354978682016391E-2</v>
      </c>
      <c r="BM39" s="296">
        <v>7.9123613457940892E-3</v>
      </c>
      <c r="BN39" s="296">
        <v>5.9822702210506435E-5</v>
      </c>
      <c r="BO39" s="296">
        <v>4.3107679002979072E-5</v>
      </c>
      <c r="BP39" s="296">
        <v>3.123612103343098E-3</v>
      </c>
      <c r="BQ39" s="296">
        <v>6.6985041570535571E-4</v>
      </c>
      <c r="BR39" s="296">
        <v>1.2165467319861186E-4</v>
      </c>
      <c r="BS39" s="296">
        <v>1.4147321647124003E-4</v>
      </c>
      <c r="BT39" s="296">
        <v>4.5723677934667499E-6</v>
      </c>
      <c r="BU39" s="296">
        <v>0</v>
      </c>
      <c r="BV39" s="296">
        <v>0</v>
      </c>
      <c r="BW39" s="296">
        <v>0</v>
      </c>
      <c r="BX39" s="296">
        <v>0</v>
      </c>
      <c r="BY39" s="296">
        <v>2.0048289138095419E-5</v>
      </c>
      <c r="BZ39" s="296">
        <v>0</v>
      </c>
      <c r="CA39" s="296">
        <v>1.4927250086978336E-4</v>
      </c>
      <c r="CB39" s="296">
        <v>3.560959984958505E-7</v>
      </c>
      <c r="CC39" s="296">
        <v>1.2006969010427017E-5</v>
      </c>
      <c r="CD39" s="296">
        <v>1.2536697263521063E-6</v>
      </c>
      <c r="CE39" s="296">
        <v>1.0915885855127994E-5</v>
      </c>
      <c r="CF39" s="296">
        <v>0</v>
      </c>
      <c r="CG39" s="296">
        <v>0</v>
      </c>
      <c r="CH39" s="296">
        <v>0</v>
      </c>
      <c r="CI39" s="296">
        <v>1.9868146120464277E-5</v>
      </c>
      <c r="CJ39" s="296">
        <v>1.9188958815628956E-4</v>
      </c>
      <c r="CK39" s="296">
        <v>1.1584658345403893E-3</v>
      </c>
      <c r="CL39" s="296">
        <v>1.2543572317845879E-5</v>
      </c>
      <c r="CM39" s="296">
        <v>2.0598296072067785E-4</v>
      </c>
      <c r="CN39" s="296">
        <v>1.0038040142759104E-3</v>
      </c>
      <c r="CO39" s="296">
        <v>6.9146463127846996E-4</v>
      </c>
      <c r="CP39" s="296">
        <v>1.6130995086636083E-4</v>
      </c>
      <c r="CQ39" s="296">
        <v>1.0435616441672689E-7</v>
      </c>
      <c r="CR39" s="296">
        <v>0</v>
      </c>
      <c r="CS39" s="296">
        <v>1.5881688884786837E-4</v>
      </c>
      <c r="CT39" s="296">
        <v>1.5334444968294689E-5</v>
      </c>
      <c r="CU39" s="296">
        <v>1.2612212203579846E-3</v>
      </c>
      <c r="CV39" s="296">
        <v>1.3301303735124943E-3</v>
      </c>
      <c r="CW39" s="296">
        <v>3.7638538519608587E-5</v>
      </c>
      <c r="CX39" s="296">
        <v>7.3721294372381741E-4</v>
      </c>
      <c r="CY39" s="296">
        <v>7.8278340329854951E-4</v>
      </c>
      <c r="CZ39" s="296">
        <v>5.6584424129512111E-3</v>
      </c>
      <c r="DA39" s="297">
        <v>4.1146458064964513E-3</v>
      </c>
      <c r="DC39" s="298"/>
    </row>
    <row r="40" spans="1:107" s="299" customFormat="1" ht="15" customHeight="1">
      <c r="A40" s="300" t="s">
        <v>365</v>
      </c>
      <c r="B40" s="301" t="s">
        <v>623</v>
      </c>
      <c r="C40" s="295">
        <v>0</v>
      </c>
      <c r="D40" s="296">
        <v>0</v>
      </c>
      <c r="E40" s="296">
        <v>0</v>
      </c>
      <c r="F40" s="296">
        <v>0</v>
      </c>
      <c r="G40" s="296">
        <v>0</v>
      </c>
      <c r="H40" s="296">
        <v>0</v>
      </c>
      <c r="I40" s="296">
        <v>0</v>
      </c>
      <c r="J40" s="296">
        <v>0</v>
      </c>
      <c r="K40" s="296">
        <v>0</v>
      </c>
      <c r="L40" s="296">
        <v>0</v>
      </c>
      <c r="M40" s="296">
        <v>0</v>
      </c>
      <c r="N40" s="296">
        <v>0</v>
      </c>
      <c r="O40" s="296">
        <v>0</v>
      </c>
      <c r="P40" s="296">
        <v>0</v>
      </c>
      <c r="Q40" s="296">
        <v>0</v>
      </c>
      <c r="R40" s="296">
        <v>0</v>
      </c>
      <c r="S40" s="296">
        <v>0</v>
      </c>
      <c r="T40" s="296">
        <v>0</v>
      </c>
      <c r="U40" s="296">
        <v>0</v>
      </c>
      <c r="V40" s="296">
        <v>0</v>
      </c>
      <c r="W40" s="296">
        <v>0</v>
      </c>
      <c r="X40" s="296">
        <v>0</v>
      </c>
      <c r="Y40" s="296">
        <v>0</v>
      </c>
      <c r="Z40" s="296">
        <v>0</v>
      </c>
      <c r="AA40" s="296">
        <v>0</v>
      </c>
      <c r="AB40" s="296">
        <v>0</v>
      </c>
      <c r="AC40" s="296">
        <v>0</v>
      </c>
      <c r="AD40" s="296">
        <v>6.6854373175968424E-6</v>
      </c>
      <c r="AE40" s="296">
        <v>0</v>
      </c>
      <c r="AF40" s="296">
        <v>0</v>
      </c>
      <c r="AG40" s="296">
        <v>0</v>
      </c>
      <c r="AH40" s="296">
        <v>0</v>
      </c>
      <c r="AI40" s="296">
        <v>0</v>
      </c>
      <c r="AJ40" s="296">
        <v>0</v>
      </c>
      <c r="AK40" s="296">
        <v>0</v>
      </c>
      <c r="AL40" s="296">
        <v>0</v>
      </c>
      <c r="AM40" s="296">
        <v>0</v>
      </c>
      <c r="AN40" s="296">
        <v>0.58889504122703562</v>
      </c>
      <c r="AO40" s="296">
        <v>9.1115606877077135E-2</v>
      </c>
      <c r="AP40" s="296">
        <v>0</v>
      </c>
      <c r="AQ40" s="296">
        <v>0</v>
      </c>
      <c r="AR40" s="296">
        <v>7.1503043867948841E-6</v>
      </c>
      <c r="AS40" s="296">
        <v>0</v>
      </c>
      <c r="AT40" s="296">
        <v>2.7850472524497524E-6</v>
      </c>
      <c r="AU40" s="296">
        <v>0</v>
      </c>
      <c r="AV40" s="296">
        <v>0</v>
      </c>
      <c r="AW40" s="296">
        <v>0</v>
      </c>
      <c r="AX40" s="296">
        <v>0</v>
      </c>
      <c r="AY40" s="296">
        <v>0</v>
      </c>
      <c r="AZ40" s="296">
        <v>0</v>
      </c>
      <c r="BA40" s="296">
        <v>0</v>
      </c>
      <c r="BB40" s="296">
        <v>0</v>
      </c>
      <c r="BC40" s="296">
        <v>0</v>
      </c>
      <c r="BD40" s="296">
        <v>0</v>
      </c>
      <c r="BE40" s="296">
        <v>0</v>
      </c>
      <c r="BF40" s="296">
        <v>0</v>
      </c>
      <c r="BG40" s="296">
        <v>0</v>
      </c>
      <c r="BH40" s="296">
        <v>0</v>
      </c>
      <c r="BI40" s="296">
        <v>0</v>
      </c>
      <c r="BJ40" s="296">
        <v>0</v>
      </c>
      <c r="BK40" s="296">
        <v>0</v>
      </c>
      <c r="BL40" s="296">
        <v>0</v>
      </c>
      <c r="BM40" s="296">
        <v>0</v>
      </c>
      <c r="BN40" s="296">
        <v>0</v>
      </c>
      <c r="BO40" s="296">
        <v>0</v>
      </c>
      <c r="BP40" s="296">
        <v>0</v>
      </c>
      <c r="BQ40" s="296">
        <v>0</v>
      </c>
      <c r="BR40" s="296">
        <v>0</v>
      </c>
      <c r="BS40" s="296">
        <v>0</v>
      </c>
      <c r="BT40" s="296">
        <v>0</v>
      </c>
      <c r="BU40" s="296">
        <v>0</v>
      </c>
      <c r="BV40" s="296">
        <v>0</v>
      </c>
      <c r="BW40" s="296">
        <v>0</v>
      </c>
      <c r="BX40" s="296">
        <v>0</v>
      </c>
      <c r="BY40" s="296">
        <v>0</v>
      </c>
      <c r="BZ40" s="296">
        <v>0</v>
      </c>
      <c r="CA40" s="296">
        <v>0</v>
      </c>
      <c r="CB40" s="296">
        <v>0</v>
      </c>
      <c r="CC40" s="296">
        <v>0</v>
      </c>
      <c r="CD40" s="296">
        <v>0</v>
      </c>
      <c r="CE40" s="296">
        <v>0</v>
      </c>
      <c r="CF40" s="296">
        <v>0</v>
      </c>
      <c r="CG40" s="296">
        <v>0</v>
      </c>
      <c r="CH40" s="296">
        <v>0</v>
      </c>
      <c r="CI40" s="296">
        <v>0</v>
      </c>
      <c r="CJ40" s="296">
        <v>0</v>
      </c>
      <c r="CK40" s="296">
        <v>0</v>
      </c>
      <c r="CL40" s="296">
        <v>0</v>
      </c>
      <c r="CM40" s="296">
        <v>0</v>
      </c>
      <c r="CN40" s="296">
        <v>0</v>
      </c>
      <c r="CO40" s="296">
        <v>0</v>
      </c>
      <c r="CP40" s="296">
        <v>0</v>
      </c>
      <c r="CQ40" s="296">
        <v>0</v>
      </c>
      <c r="CR40" s="296">
        <v>0</v>
      </c>
      <c r="CS40" s="296">
        <v>0</v>
      </c>
      <c r="CT40" s="296">
        <v>0</v>
      </c>
      <c r="CU40" s="296">
        <v>0</v>
      </c>
      <c r="CV40" s="296">
        <v>0</v>
      </c>
      <c r="CW40" s="296">
        <v>0</v>
      </c>
      <c r="CX40" s="296">
        <v>0</v>
      </c>
      <c r="CY40" s="296">
        <v>3.533844661023313E-6</v>
      </c>
      <c r="CZ40" s="296">
        <v>0</v>
      </c>
      <c r="DA40" s="297">
        <v>8.8546286123162966E-5</v>
      </c>
      <c r="DB40" s="602"/>
      <c r="DC40" s="298"/>
    </row>
    <row r="41" spans="1:107" s="299" customFormat="1" ht="15" customHeight="1">
      <c r="A41" s="300" t="s">
        <v>366</v>
      </c>
      <c r="B41" s="301" t="s">
        <v>624</v>
      </c>
      <c r="C41" s="295">
        <v>0</v>
      </c>
      <c r="D41" s="296">
        <v>0</v>
      </c>
      <c r="E41" s="296">
        <v>0</v>
      </c>
      <c r="F41" s="296">
        <v>0</v>
      </c>
      <c r="G41" s="296">
        <v>0</v>
      </c>
      <c r="H41" s="296">
        <v>0</v>
      </c>
      <c r="I41" s="296">
        <v>0</v>
      </c>
      <c r="J41" s="296">
        <v>-3.2958276760343568E-6</v>
      </c>
      <c r="K41" s="296">
        <v>0</v>
      </c>
      <c r="L41" s="296">
        <v>0</v>
      </c>
      <c r="M41" s="296">
        <v>0</v>
      </c>
      <c r="N41" s="296">
        <v>0</v>
      </c>
      <c r="O41" s="296">
        <v>0</v>
      </c>
      <c r="P41" s="296">
        <v>0</v>
      </c>
      <c r="Q41" s="296">
        <v>0</v>
      </c>
      <c r="R41" s="296">
        <v>0</v>
      </c>
      <c r="S41" s="296">
        <v>0</v>
      </c>
      <c r="T41" s="296">
        <v>0</v>
      </c>
      <c r="U41" s="296">
        <v>-1.5805453829898544E-7</v>
      </c>
      <c r="V41" s="296">
        <v>0</v>
      </c>
      <c r="W41" s="296">
        <v>0</v>
      </c>
      <c r="X41" s="296">
        <v>0</v>
      </c>
      <c r="Y41" s="296">
        <v>-4.8763780121793345E-6</v>
      </c>
      <c r="Z41" s="296">
        <v>1.0095118449389807E-5</v>
      </c>
      <c r="AA41" s="296">
        <v>0</v>
      </c>
      <c r="AB41" s="296">
        <v>0</v>
      </c>
      <c r="AC41" s="296">
        <v>0</v>
      </c>
      <c r="AD41" s="296">
        <v>0</v>
      </c>
      <c r="AE41" s="296">
        <v>0</v>
      </c>
      <c r="AF41" s="296">
        <v>-2.5067654180316195E-7</v>
      </c>
      <c r="AG41" s="296">
        <v>0</v>
      </c>
      <c r="AH41" s="296">
        <v>0</v>
      </c>
      <c r="AI41" s="296">
        <v>0</v>
      </c>
      <c r="AJ41" s="296">
        <v>-3.7295510222649179E-6</v>
      </c>
      <c r="AK41" s="296">
        <v>-3.3679144596181248E-6</v>
      </c>
      <c r="AL41" s="296">
        <v>0</v>
      </c>
      <c r="AM41" s="296">
        <v>0</v>
      </c>
      <c r="AN41" s="296">
        <v>-6.9954725416121934E-3</v>
      </c>
      <c r="AO41" s="296">
        <v>2.1882576862199536E-3</v>
      </c>
      <c r="AP41" s="296">
        <v>0</v>
      </c>
      <c r="AQ41" s="296">
        <v>0</v>
      </c>
      <c r="AR41" s="296">
        <v>0</v>
      </c>
      <c r="AS41" s="296">
        <v>-9.4010515125256288E-4</v>
      </c>
      <c r="AT41" s="296">
        <v>-3.3389293593768963E-3</v>
      </c>
      <c r="AU41" s="296">
        <v>-1.0238222047313508E-3</v>
      </c>
      <c r="AV41" s="296">
        <v>-1.2150779010728489E-3</v>
      </c>
      <c r="AW41" s="296">
        <v>-6.7269873824707534E-4</v>
      </c>
      <c r="AX41" s="296">
        <v>0</v>
      </c>
      <c r="AY41" s="296">
        <v>-6.368534678632886E-6</v>
      </c>
      <c r="AZ41" s="296">
        <v>-1.2946437857514301E-3</v>
      </c>
      <c r="BA41" s="296">
        <v>-9.7121017667044967E-4</v>
      </c>
      <c r="BB41" s="296">
        <v>-2.3161756190530811E-6</v>
      </c>
      <c r="BC41" s="296">
        <v>-2.0980220749830476E-4</v>
      </c>
      <c r="BD41" s="296">
        <v>-1.62195327486853E-4</v>
      </c>
      <c r="BE41" s="296">
        <v>-7.7863758242940586E-6</v>
      </c>
      <c r="BF41" s="296">
        <v>-2.9859842476840487E-4</v>
      </c>
      <c r="BG41" s="296">
        <v>-4.3648312746154307E-3</v>
      </c>
      <c r="BH41" s="296">
        <v>-8.4767294144820417E-4</v>
      </c>
      <c r="BI41" s="296">
        <v>-3.2377686943525801E-4</v>
      </c>
      <c r="BJ41" s="296">
        <v>0</v>
      </c>
      <c r="BK41" s="296">
        <v>0</v>
      </c>
      <c r="BL41" s="296">
        <v>-7.2581560221576596E-4</v>
      </c>
      <c r="BM41" s="296">
        <v>-1.4738492575578084E-4</v>
      </c>
      <c r="BN41" s="296">
        <v>0</v>
      </c>
      <c r="BO41" s="296">
        <v>0</v>
      </c>
      <c r="BP41" s="296">
        <v>0</v>
      </c>
      <c r="BQ41" s="296">
        <v>0</v>
      </c>
      <c r="BR41" s="296">
        <v>0</v>
      </c>
      <c r="BS41" s="296">
        <v>0</v>
      </c>
      <c r="BT41" s="296">
        <v>0</v>
      </c>
      <c r="BU41" s="296">
        <v>0</v>
      </c>
      <c r="BV41" s="296">
        <v>0</v>
      </c>
      <c r="BW41" s="296">
        <v>0</v>
      </c>
      <c r="BX41" s="296">
        <v>0</v>
      </c>
      <c r="BY41" s="296">
        <v>0</v>
      </c>
      <c r="BZ41" s="296">
        <v>0</v>
      </c>
      <c r="CA41" s="296">
        <v>0</v>
      </c>
      <c r="CB41" s="296">
        <v>0</v>
      </c>
      <c r="CC41" s="296">
        <v>0</v>
      </c>
      <c r="CD41" s="296">
        <v>0</v>
      </c>
      <c r="CE41" s="296">
        <v>0</v>
      </c>
      <c r="CF41" s="296">
        <v>0</v>
      </c>
      <c r="CG41" s="296">
        <v>0</v>
      </c>
      <c r="CH41" s="296">
        <v>0</v>
      </c>
      <c r="CI41" s="296">
        <v>0</v>
      </c>
      <c r="CJ41" s="296">
        <v>0</v>
      </c>
      <c r="CK41" s="296">
        <v>0</v>
      </c>
      <c r="CL41" s="296">
        <v>0</v>
      </c>
      <c r="CM41" s="296">
        <v>0</v>
      </c>
      <c r="CN41" s="296">
        <v>0</v>
      </c>
      <c r="CO41" s="296">
        <v>0</v>
      </c>
      <c r="CP41" s="296">
        <v>0</v>
      </c>
      <c r="CQ41" s="296">
        <v>0</v>
      </c>
      <c r="CR41" s="296">
        <v>0</v>
      </c>
      <c r="CS41" s="296">
        <v>0</v>
      </c>
      <c r="CT41" s="296">
        <v>0</v>
      </c>
      <c r="CU41" s="296">
        <v>0</v>
      </c>
      <c r="CV41" s="296">
        <v>0</v>
      </c>
      <c r="CW41" s="296">
        <v>0</v>
      </c>
      <c r="CX41" s="296">
        <v>0</v>
      </c>
      <c r="CY41" s="296">
        <v>0</v>
      </c>
      <c r="CZ41" s="296">
        <v>0</v>
      </c>
      <c r="DA41" s="297">
        <v>0</v>
      </c>
      <c r="DB41" s="603"/>
      <c r="DC41" s="298"/>
    </row>
    <row r="42" spans="1:107" s="299" customFormat="1" ht="15" customHeight="1">
      <c r="A42" s="300" t="s">
        <v>367</v>
      </c>
      <c r="B42" s="301" t="s">
        <v>625</v>
      </c>
      <c r="C42" s="295">
        <v>2.7556811885593028E-5</v>
      </c>
      <c r="D42" s="296">
        <v>9.0583567567584907E-6</v>
      </c>
      <c r="E42" s="296">
        <v>1.5377596891675081E-6</v>
      </c>
      <c r="F42" s="296">
        <v>4.6008037330264231E-6</v>
      </c>
      <c r="G42" s="296">
        <v>7.6375161566097781E-5</v>
      </c>
      <c r="H42" s="296">
        <v>0</v>
      </c>
      <c r="I42" s="296">
        <v>0</v>
      </c>
      <c r="J42" s="296">
        <v>4.0907037626073485E-4</v>
      </c>
      <c r="K42" s="296">
        <v>0</v>
      </c>
      <c r="L42" s="296">
        <v>0</v>
      </c>
      <c r="M42" s="296">
        <v>0</v>
      </c>
      <c r="N42" s="296">
        <v>0</v>
      </c>
      <c r="O42" s="296">
        <v>0</v>
      </c>
      <c r="P42" s="296">
        <v>0</v>
      </c>
      <c r="Q42" s="296">
        <v>0</v>
      </c>
      <c r="R42" s="296">
        <v>6.27854777190036E-5</v>
      </c>
      <c r="S42" s="296">
        <v>5.2510688756620677E-5</v>
      </c>
      <c r="T42" s="296">
        <v>5.4137496540333492E-4</v>
      </c>
      <c r="U42" s="296">
        <v>2.1917422825920314E-2</v>
      </c>
      <c r="V42" s="296">
        <v>0</v>
      </c>
      <c r="W42" s="296">
        <v>0</v>
      </c>
      <c r="X42" s="296">
        <v>0</v>
      </c>
      <c r="Y42" s="296">
        <v>0</v>
      </c>
      <c r="Z42" s="296">
        <v>0</v>
      </c>
      <c r="AA42" s="296">
        <v>0</v>
      </c>
      <c r="AB42" s="296">
        <v>0</v>
      </c>
      <c r="AC42" s="296">
        <v>0</v>
      </c>
      <c r="AD42" s="296">
        <v>0</v>
      </c>
      <c r="AE42" s="296">
        <v>0</v>
      </c>
      <c r="AF42" s="296">
        <v>1.097666999002991E-3</v>
      </c>
      <c r="AG42" s="296">
        <v>6.1819005053603245E-3</v>
      </c>
      <c r="AH42" s="296">
        <v>0</v>
      </c>
      <c r="AI42" s="296">
        <v>0</v>
      </c>
      <c r="AJ42" s="296">
        <v>8.145924788168191E-3</v>
      </c>
      <c r="AK42" s="296">
        <v>4.6969631863722563E-3</v>
      </c>
      <c r="AL42" s="296">
        <v>0</v>
      </c>
      <c r="AM42" s="296">
        <v>0</v>
      </c>
      <c r="AN42" s="296">
        <v>4.192282202191451E-2</v>
      </c>
      <c r="AO42" s="296">
        <v>0.11913373830713246</v>
      </c>
      <c r="AP42" s="296">
        <v>1.3334164122375225E-4</v>
      </c>
      <c r="AQ42" s="296">
        <v>0</v>
      </c>
      <c r="AR42" s="296">
        <v>1.1216000718356162E-4</v>
      </c>
      <c r="AS42" s="296">
        <v>0.19020711577015756</v>
      </c>
      <c r="AT42" s="296">
        <v>9.8157839052274876E-2</v>
      </c>
      <c r="AU42" s="296">
        <v>6.3778045894424207E-2</v>
      </c>
      <c r="AV42" s="296">
        <v>5.5734755658750627E-2</v>
      </c>
      <c r="AW42" s="296">
        <v>1.0767717904341584E-2</v>
      </c>
      <c r="AX42" s="296">
        <v>4.413587363809304E-6</v>
      </c>
      <c r="AY42" s="296">
        <v>5.2856941657029952E-3</v>
      </c>
      <c r="AZ42" s="296">
        <v>3.9804728189127565E-2</v>
      </c>
      <c r="BA42" s="296">
        <v>4.0623950389438661E-2</v>
      </c>
      <c r="BB42" s="296">
        <v>4.5027556975162876E-3</v>
      </c>
      <c r="BC42" s="296">
        <v>1.9924347023308635E-2</v>
      </c>
      <c r="BD42" s="296">
        <v>6.5283382601071457E-3</v>
      </c>
      <c r="BE42" s="296">
        <v>2.279567700414235E-3</v>
      </c>
      <c r="BF42" s="296">
        <v>3.288776923099105E-2</v>
      </c>
      <c r="BG42" s="296">
        <v>0.13579922493918595</v>
      </c>
      <c r="BH42" s="296">
        <v>4.8501674558263076E-2</v>
      </c>
      <c r="BI42" s="296">
        <v>6.5065263688024871E-3</v>
      </c>
      <c r="BJ42" s="296">
        <v>0</v>
      </c>
      <c r="BK42" s="296">
        <v>1.4392845199167658E-2</v>
      </c>
      <c r="BL42" s="296">
        <v>1.2182374500571993E-2</v>
      </c>
      <c r="BM42" s="296">
        <v>2.4352279012917873E-2</v>
      </c>
      <c r="BN42" s="296">
        <v>0</v>
      </c>
      <c r="BO42" s="296">
        <v>0</v>
      </c>
      <c r="BP42" s="296">
        <v>8.9676267838903722E-7</v>
      </c>
      <c r="BQ42" s="296">
        <v>0</v>
      </c>
      <c r="BR42" s="296">
        <v>0</v>
      </c>
      <c r="BS42" s="296">
        <v>0</v>
      </c>
      <c r="BT42" s="296">
        <v>0</v>
      </c>
      <c r="BU42" s="296">
        <v>0</v>
      </c>
      <c r="BV42" s="296">
        <v>0</v>
      </c>
      <c r="BW42" s="296">
        <v>0</v>
      </c>
      <c r="BX42" s="296">
        <v>0</v>
      </c>
      <c r="BY42" s="296">
        <v>0</v>
      </c>
      <c r="BZ42" s="296">
        <v>0</v>
      </c>
      <c r="CA42" s="296">
        <v>0</v>
      </c>
      <c r="CB42" s="296">
        <v>0</v>
      </c>
      <c r="CC42" s="296">
        <v>0</v>
      </c>
      <c r="CD42" s="296">
        <v>0</v>
      </c>
      <c r="CE42" s="296">
        <v>1.6309280958557691E-3</v>
      </c>
      <c r="CF42" s="296">
        <v>0</v>
      </c>
      <c r="CG42" s="296">
        <v>0</v>
      </c>
      <c r="CH42" s="296">
        <v>0</v>
      </c>
      <c r="CI42" s="296">
        <v>0</v>
      </c>
      <c r="CJ42" s="296">
        <v>1.1877622375561252E-7</v>
      </c>
      <c r="CK42" s="296">
        <v>0</v>
      </c>
      <c r="CL42" s="296">
        <v>0</v>
      </c>
      <c r="CM42" s="296">
        <v>0</v>
      </c>
      <c r="CN42" s="296">
        <v>0</v>
      </c>
      <c r="CO42" s="296">
        <v>0</v>
      </c>
      <c r="CP42" s="296">
        <v>0</v>
      </c>
      <c r="CQ42" s="296">
        <v>0</v>
      </c>
      <c r="CR42" s="296">
        <v>0</v>
      </c>
      <c r="CS42" s="296">
        <v>2.6092243498384253E-4</v>
      </c>
      <c r="CT42" s="296">
        <v>0</v>
      </c>
      <c r="CU42" s="296">
        <v>0</v>
      </c>
      <c r="CV42" s="296">
        <v>0</v>
      </c>
      <c r="CW42" s="296">
        <v>0</v>
      </c>
      <c r="CX42" s="296">
        <v>0</v>
      </c>
      <c r="CY42" s="296">
        <v>1.3045776540277732E-4</v>
      </c>
      <c r="CZ42" s="296">
        <v>0</v>
      </c>
      <c r="DA42" s="297">
        <v>5.3670115188587863E-3</v>
      </c>
      <c r="DC42" s="298"/>
    </row>
    <row r="43" spans="1:107" s="299" customFormat="1" ht="15" customHeight="1">
      <c r="A43" s="300" t="s">
        <v>368</v>
      </c>
      <c r="B43" s="301" t="s">
        <v>626</v>
      </c>
      <c r="C43" s="295">
        <v>0</v>
      </c>
      <c r="D43" s="296">
        <v>0</v>
      </c>
      <c r="E43" s="296">
        <v>0</v>
      </c>
      <c r="F43" s="296">
        <v>0</v>
      </c>
      <c r="G43" s="296">
        <v>7.9730620095200825E-5</v>
      </c>
      <c r="H43" s="296">
        <v>0</v>
      </c>
      <c r="I43" s="296">
        <v>0</v>
      </c>
      <c r="J43" s="296">
        <v>2.5332636255009173E-5</v>
      </c>
      <c r="K43" s="296">
        <v>0</v>
      </c>
      <c r="L43" s="296">
        <v>0</v>
      </c>
      <c r="M43" s="296">
        <v>0</v>
      </c>
      <c r="N43" s="296">
        <v>0</v>
      </c>
      <c r="O43" s="296">
        <v>0</v>
      </c>
      <c r="P43" s="296">
        <v>0</v>
      </c>
      <c r="Q43" s="296">
        <v>0</v>
      </c>
      <c r="R43" s="296">
        <v>0</v>
      </c>
      <c r="S43" s="296">
        <v>0</v>
      </c>
      <c r="T43" s="296">
        <v>4.3535790635888908E-5</v>
      </c>
      <c r="U43" s="296">
        <v>3.836283948139145E-2</v>
      </c>
      <c r="V43" s="296">
        <v>0</v>
      </c>
      <c r="W43" s="296">
        <v>0</v>
      </c>
      <c r="X43" s="296">
        <v>0</v>
      </c>
      <c r="Y43" s="296">
        <v>0</v>
      </c>
      <c r="Z43" s="296">
        <v>0</v>
      </c>
      <c r="AA43" s="296">
        <v>0</v>
      </c>
      <c r="AB43" s="296">
        <v>0</v>
      </c>
      <c r="AC43" s="296">
        <v>0</v>
      </c>
      <c r="AD43" s="296">
        <v>2.0570576361836439E-5</v>
      </c>
      <c r="AE43" s="296">
        <v>0</v>
      </c>
      <c r="AF43" s="296">
        <v>4.4187437686939185E-5</v>
      </c>
      <c r="AG43" s="296">
        <v>0</v>
      </c>
      <c r="AH43" s="296">
        <v>0</v>
      </c>
      <c r="AI43" s="296">
        <v>8.5199155944800281E-5</v>
      </c>
      <c r="AJ43" s="296">
        <v>2.6918327180967851E-3</v>
      </c>
      <c r="AK43" s="296">
        <v>5.0840410792656089E-3</v>
      </c>
      <c r="AL43" s="296">
        <v>0</v>
      </c>
      <c r="AM43" s="296">
        <v>0</v>
      </c>
      <c r="AN43" s="296">
        <v>0</v>
      </c>
      <c r="AO43" s="296">
        <v>6.7053365063082454E-3</v>
      </c>
      <c r="AP43" s="296">
        <v>0</v>
      </c>
      <c r="AQ43" s="296">
        <v>0</v>
      </c>
      <c r="AR43" s="296">
        <v>6.9748725000956145E-4</v>
      </c>
      <c r="AS43" s="296">
        <v>0.1219457492292612</v>
      </c>
      <c r="AT43" s="296">
        <v>7.8045565862477795E-2</v>
      </c>
      <c r="AU43" s="296">
        <v>6.616413108672746E-2</v>
      </c>
      <c r="AV43" s="296">
        <v>4.5361992344836177E-2</v>
      </c>
      <c r="AW43" s="296">
        <v>7.5479250307137436E-3</v>
      </c>
      <c r="AX43" s="296">
        <v>2.2573848023673643E-4</v>
      </c>
      <c r="AY43" s="296">
        <v>4.9365820793618809E-3</v>
      </c>
      <c r="AZ43" s="296">
        <v>1.6721084843393737E-2</v>
      </c>
      <c r="BA43" s="296">
        <v>3.0786337296662813E-2</v>
      </c>
      <c r="BB43" s="296">
        <v>1.5195215001759192E-3</v>
      </c>
      <c r="BC43" s="296">
        <v>1.2751693205120873E-2</v>
      </c>
      <c r="BD43" s="296">
        <v>4.7925736696290437E-3</v>
      </c>
      <c r="BE43" s="296">
        <v>2.0510729625885875E-3</v>
      </c>
      <c r="BF43" s="296">
        <v>1.1108301152806943E-2</v>
      </c>
      <c r="BG43" s="296">
        <v>5.4557448027212546E-2</v>
      </c>
      <c r="BH43" s="296">
        <v>6.5028756207414246E-2</v>
      </c>
      <c r="BI43" s="296">
        <v>1.2683083342384961E-3</v>
      </c>
      <c r="BJ43" s="296">
        <v>0</v>
      </c>
      <c r="BK43" s="296">
        <v>4.8911266349583834E-4</v>
      </c>
      <c r="BL43" s="296">
        <v>9.2220488774010922E-4</v>
      </c>
      <c r="BM43" s="296">
        <v>3.3111975749243244E-3</v>
      </c>
      <c r="BN43" s="296">
        <v>0</v>
      </c>
      <c r="BO43" s="296">
        <v>0</v>
      </c>
      <c r="BP43" s="296">
        <v>3.535330447453711E-4</v>
      </c>
      <c r="BQ43" s="296">
        <v>0</v>
      </c>
      <c r="BR43" s="296">
        <v>0</v>
      </c>
      <c r="BS43" s="296">
        <v>0</v>
      </c>
      <c r="BT43" s="296">
        <v>0</v>
      </c>
      <c r="BU43" s="296">
        <v>0</v>
      </c>
      <c r="BV43" s="296">
        <v>0</v>
      </c>
      <c r="BW43" s="296">
        <v>0</v>
      </c>
      <c r="BX43" s="296">
        <v>0</v>
      </c>
      <c r="BY43" s="296">
        <v>0</v>
      </c>
      <c r="BZ43" s="296">
        <v>0</v>
      </c>
      <c r="CA43" s="296">
        <v>7.1717514384365183E-6</v>
      </c>
      <c r="CB43" s="296">
        <v>0</v>
      </c>
      <c r="CC43" s="296">
        <v>0</v>
      </c>
      <c r="CD43" s="296">
        <v>0</v>
      </c>
      <c r="CE43" s="296">
        <v>0</v>
      </c>
      <c r="CF43" s="296">
        <v>0</v>
      </c>
      <c r="CG43" s="296">
        <v>0</v>
      </c>
      <c r="CH43" s="296">
        <v>0</v>
      </c>
      <c r="CI43" s="296">
        <v>0</v>
      </c>
      <c r="CJ43" s="296">
        <v>3.7106572125133021E-6</v>
      </c>
      <c r="CK43" s="296">
        <v>0</v>
      </c>
      <c r="CL43" s="296">
        <v>0</v>
      </c>
      <c r="CM43" s="296">
        <v>6.1565946374937916E-7</v>
      </c>
      <c r="CN43" s="296">
        <v>7.1721215279431654E-6</v>
      </c>
      <c r="CO43" s="296">
        <v>8.4410007941822784E-6</v>
      </c>
      <c r="CP43" s="296">
        <v>4.2389141412564957E-6</v>
      </c>
      <c r="CQ43" s="296">
        <v>0</v>
      </c>
      <c r="CR43" s="296">
        <v>0</v>
      </c>
      <c r="CS43" s="296">
        <v>4.2232404715834891E-4</v>
      </c>
      <c r="CT43" s="296">
        <v>0</v>
      </c>
      <c r="CU43" s="296">
        <v>2.5258868318503103E-5</v>
      </c>
      <c r="CV43" s="296">
        <v>2.7630605707893274E-5</v>
      </c>
      <c r="CW43" s="296">
        <v>0</v>
      </c>
      <c r="CX43" s="296">
        <v>1.790302360109445E-6</v>
      </c>
      <c r="CY43" s="296">
        <v>3.1068384311496629E-5</v>
      </c>
      <c r="CZ43" s="296">
        <v>2.6812979169026612E-5</v>
      </c>
      <c r="DA43" s="297">
        <v>4.8905055214749325E-3</v>
      </c>
      <c r="DB43" s="298"/>
      <c r="DC43" s="298"/>
    </row>
    <row r="44" spans="1:107" s="299" customFormat="1" ht="15" customHeight="1">
      <c r="A44" s="300" t="s">
        <v>369</v>
      </c>
      <c r="B44" s="301" t="s">
        <v>627</v>
      </c>
      <c r="C44" s="295">
        <v>0</v>
      </c>
      <c r="D44" s="296">
        <v>0</v>
      </c>
      <c r="E44" s="296">
        <v>0</v>
      </c>
      <c r="F44" s="296">
        <v>0</v>
      </c>
      <c r="G44" s="296">
        <v>0</v>
      </c>
      <c r="H44" s="296">
        <v>0</v>
      </c>
      <c r="I44" s="296">
        <v>0</v>
      </c>
      <c r="J44" s="296">
        <v>0</v>
      </c>
      <c r="K44" s="296">
        <v>0</v>
      </c>
      <c r="L44" s="296">
        <v>0</v>
      </c>
      <c r="M44" s="296">
        <v>0</v>
      </c>
      <c r="N44" s="296">
        <v>0</v>
      </c>
      <c r="O44" s="296">
        <v>0</v>
      </c>
      <c r="P44" s="296">
        <v>0</v>
      </c>
      <c r="Q44" s="296">
        <v>0</v>
      </c>
      <c r="R44" s="296">
        <v>3.6624862002752095E-6</v>
      </c>
      <c r="S44" s="296">
        <v>0</v>
      </c>
      <c r="T44" s="296">
        <v>2.6548365035256404E-5</v>
      </c>
      <c r="U44" s="296">
        <v>5.6362248357418206E-4</v>
      </c>
      <c r="V44" s="296">
        <v>3.8644253667696277E-4</v>
      </c>
      <c r="W44" s="296">
        <v>0</v>
      </c>
      <c r="X44" s="296">
        <v>2.2499123940361571E-5</v>
      </c>
      <c r="Y44" s="296">
        <v>0</v>
      </c>
      <c r="Z44" s="296">
        <v>8.0390793251974152E-3</v>
      </c>
      <c r="AA44" s="296">
        <v>0</v>
      </c>
      <c r="AB44" s="296">
        <v>0</v>
      </c>
      <c r="AC44" s="296">
        <v>0</v>
      </c>
      <c r="AD44" s="296">
        <v>8.9883133413044321E-3</v>
      </c>
      <c r="AE44" s="296">
        <v>0</v>
      </c>
      <c r="AF44" s="296">
        <v>4.1006124483691781E-4</v>
      </c>
      <c r="AG44" s="296">
        <v>0</v>
      </c>
      <c r="AH44" s="296">
        <v>0</v>
      </c>
      <c r="AI44" s="296">
        <v>2.6248342701350115E-4</v>
      </c>
      <c r="AJ44" s="296">
        <v>0</v>
      </c>
      <c r="AK44" s="296">
        <v>8.2348992587104146E-3</v>
      </c>
      <c r="AL44" s="296">
        <v>0</v>
      </c>
      <c r="AM44" s="296">
        <v>0</v>
      </c>
      <c r="AN44" s="296">
        <v>1.4130873713785492E-3</v>
      </c>
      <c r="AO44" s="296">
        <v>1.5898459733343878E-3</v>
      </c>
      <c r="AP44" s="296">
        <v>3.9866242964255304E-2</v>
      </c>
      <c r="AQ44" s="296">
        <v>0</v>
      </c>
      <c r="AR44" s="296">
        <v>0.4239643282954173</v>
      </c>
      <c r="AS44" s="296">
        <v>1.8985459467408209E-3</v>
      </c>
      <c r="AT44" s="296">
        <v>2.077178482631574E-2</v>
      </c>
      <c r="AU44" s="296">
        <v>1.7368376316546264E-3</v>
      </c>
      <c r="AV44" s="296">
        <v>2.5056261102015033E-3</v>
      </c>
      <c r="AW44" s="296">
        <v>1.1902061436629457E-2</v>
      </c>
      <c r="AX44" s="296">
        <v>4.1344745008743106E-2</v>
      </c>
      <c r="AY44" s="296">
        <v>2.0987107182700183E-2</v>
      </c>
      <c r="AZ44" s="296">
        <v>2.0210600424016959E-2</v>
      </c>
      <c r="BA44" s="296">
        <v>1.1129849421764018E-3</v>
      </c>
      <c r="BB44" s="296">
        <v>8.7143350314944736E-4</v>
      </c>
      <c r="BC44" s="296">
        <v>3.9143961242146717E-2</v>
      </c>
      <c r="BD44" s="296">
        <v>1.9756252520986921E-3</v>
      </c>
      <c r="BE44" s="296">
        <v>4.1621718042590061E-5</v>
      </c>
      <c r="BF44" s="296">
        <v>1.3819039562833803E-3</v>
      </c>
      <c r="BG44" s="296">
        <v>3.5307687945787373E-4</v>
      </c>
      <c r="BH44" s="296">
        <v>8.1302690841898609E-5</v>
      </c>
      <c r="BI44" s="296">
        <v>8.3452849080979108E-3</v>
      </c>
      <c r="BJ44" s="296">
        <v>0</v>
      </c>
      <c r="BK44" s="296">
        <v>5.4241602259215221E-5</v>
      </c>
      <c r="BL44" s="296">
        <v>0</v>
      </c>
      <c r="BM44" s="296">
        <v>0</v>
      </c>
      <c r="BN44" s="296">
        <v>0</v>
      </c>
      <c r="BO44" s="296">
        <v>0</v>
      </c>
      <c r="BP44" s="296">
        <v>1.3868539096016505E-5</v>
      </c>
      <c r="BQ44" s="296">
        <v>0</v>
      </c>
      <c r="BR44" s="296">
        <v>0</v>
      </c>
      <c r="BS44" s="296">
        <v>0</v>
      </c>
      <c r="BT44" s="296">
        <v>0</v>
      </c>
      <c r="BU44" s="296">
        <v>0</v>
      </c>
      <c r="BV44" s="296">
        <v>0</v>
      </c>
      <c r="BW44" s="296">
        <v>0</v>
      </c>
      <c r="BX44" s="296">
        <v>0</v>
      </c>
      <c r="BY44" s="296">
        <v>0</v>
      </c>
      <c r="BZ44" s="296">
        <v>0</v>
      </c>
      <c r="CA44" s="296">
        <v>0</v>
      </c>
      <c r="CB44" s="296">
        <v>0</v>
      </c>
      <c r="CC44" s="296">
        <v>0</v>
      </c>
      <c r="CD44" s="296">
        <v>0</v>
      </c>
      <c r="CE44" s="296">
        <v>0</v>
      </c>
      <c r="CF44" s="296">
        <v>0</v>
      </c>
      <c r="CG44" s="296">
        <v>0</v>
      </c>
      <c r="CH44" s="296">
        <v>0</v>
      </c>
      <c r="CI44" s="296">
        <v>7.3584409990580581E-5</v>
      </c>
      <c r="CJ44" s="296">
        <v>7.2585470072874316E-8</v>
      </c>
      <c r="CK44" s="296">
        <v>0</v>
      </c>
      <c r="CL44" s="296">
        <v>6.5611007811039026E-5</v>
      </c>
      <c r="CM44" s="296">
        <v>0</v>
      </c>
      <c r="CN44" s="296">
        <v>0</v>
      </c>
      <c r="CO44" s="296">
        <v>0</v>
      </c>
      <c r="CP44" s="296">
        <v>0</v>
      </c>
      <c r="CQ44" s="296">
        <v>0</v>
      </c>
      <c r="CR44" s="296">
        <v>0</v>
      </c>
      <c r="CS44" s="296">
        <v>0</v>
      </c>
      <c r="CT44" s="296">
        <v>0</v>
      </c>
      <c r="CU44" s="296">
        <v>0</v>
      </c>
      <c r="CV44" s="296">
        <v>0</v>
      </c>
      <c r="CW44" s="296">
        <v>0</v>
      </c>
      <c r="CX44" s="296">
        <v>0</v>
      </c>
      <c r="CY44" s="296">
        <v>1.3012646746580637E-5</v>
      </c>
      <c r="CZ44" s="296">
        <v>0</v>
      </c>
      <c r="DA44" s="297">
        <v>2.7815953011596718E-3</v>
      </c>
      <c r="DC44" s="298"/>
    </row>
    <row r="45" spans="1:107" s="299" customFormat="1" ht="15" customHeight="1">
      <c r="A45" s="300" t="s">
        <v>370</v>
      </c>
      <c r="B45" s="301" t="s">
        <v>628</v>
      </c>
      <c r="C45" s="295">
        <v>0</v>
      </c>
      <c r="D45" s="296">
        <v>0</v>
      </c>
      <c r="E45" s="296">
        <v>0</v>
      </c>
      <c r="F45" s="296">
        <v>0</v>
      </c>
      <c r="G45" s="296">
        <v>0</v>
      </c>
      <c r="H45" s="296">
        <v>0</v>
      </c>
      <c r="I45" s="296">
        <v>0</v>
      </c>
      <c r="J45" s="296">
        <v>0</v>
      </c>
      <c r="K45" s="296">
        <v>0</v>
      </c>
      <c r="L45" s="296">
        <v>0</v>
      </c>
      <c r="M45" s="296">
        <v>0</v>
      </c>
      <c r="N45" s="296">
        <v>0</v>
      </c>
      <c r="O45" s="296">
        <v>0</v>
      </c>
      <c r="P45" s="296">
        <v>0</v>
      </c>
      <c r="Q45" s="296">
        <v>0</v>
      </c>
      <c r="R45" s="296">
        <v>0</v>
      </c>
      <c r="S45" s="296">
        <v>0</v>
      </c>
      <c r="T45" s="296">
        <v>0</v>
      </c>
      <c r="U45" s="296">
        <v>-7.9027269149492719E-7</v>
      </c>
      <c r="V45" s="296">
        <v>0</v>
      </c>
      <c r="W45" s="296">
        <v>0</v>
      </c>
      <c r="X45" s="296">
        <v>-4.7349406332490931E-4</v>
      </c>
      <c r="Y45" s="296">
        <v>0</v>
      </c>
      <c r="Z45" s="296">
        <v>3.7015434314429287E-5</v>
      </c>
      <c r="AA45" s="296">
        <v>-3.7907505686125855E-5</v>
      </c>
      <c r="AB45" s="296">
        <v>0</v>
      </c>
      <c r="AC45" s="296">
        <v>0</v>
      </c>
      <c r="AD45" s="296">
        <v>0</v>
      </c>
      <c r="AE45" s="296">
        <v>0</v>
      </c>
      <c r="AF45" s="296">
        <v>-7.4063523714570573E-6</v>
      </c>
      <c r="AG45" s="296">
        <v>-2.9357637367452457E-5</v>
      </c>
      <c r="AH45" s="296">
        <v>0</v>
      </c>
      <c r="AI45" s="296">
        <v>0</v>
      </c>
      <c r="AJ45" s="296">
        <v>0</v>
      </c>
      <c r="AK45" s="296">
        <v>-5.8067490683071118E-7</v>
      </c>
      <c r="AL45" s="296">
        <v>0</v>
      </c>
      <c r="AM45" s="296">
        <v>0</v>
      </c>
      <c r="AN45" s="296">
        <v>-9.3813891168798089E-7</v>
      </c>
      <c r="AO45" s="296">
        <v>-1.3687541561649638E-6</v>
      </c>
      <c r="AP45" s="296">
        <v>6.5777722391841653E-2</v>
      </c>
      <c r="AQ45" s="296">
        <v>0</v>
      </c>
      <c r="AR45" s="296">
        <v>1.8597442851607904E-3</v>
      </c>
      <c r="AS45" s="296">
        <v>-9.8601760441874363E-4</v>
      </c>
      <c r="AT45" s="296">
        <v>-4.058016112820864E-3</v>
      </c>
      <c r="AU45" s="296">
        <v>-1.6145180070022145E-3</v>
      </c>
      <c r="AV45" s="296">
        <v>-7.6651156213734407E-5</v>
      </c>
      <c r="AW45" s="296">
        <v>-2.091277035522163E-4</v>
      </c>
      <c r="AX45" s="296">
        <v>-2.0027988749255394E-2</v>
      </c>
      <c r="AY45" s="296">
        <v>-5.4288161940198277E-4</v>
      </c>
      <c r="AZ45" s="296">
        <v>-1.2828033121324853E-3</v>
      </c>
      <c r="BA45" s="296">
        <v>-1.8137270499888632E-4</v>
      </c>
      <c r="BB45" s="296">
        <v>-5.9227919401500218E-5</v>
      </c>
      <c r="BC45" s="296">
        <v>-1.6194312137972728E-3</v>
      </c>
      <c r="BD45" s="296">
        <v>-3.7850310661336532E-5</v>
      </c>
      <c r="BE45" s="296">
        <v>-5.9601167673232707E-5</v>
      </c>
      <c r="BF45" s="296">
        <v>-1.1659838138879204E-5</v>
      </c>
      <c r="BG45" s="296">
        <v>-1.2920072840499546E-6</v>
      </c>
      <c r="BH45" s="296">
        <v>-6.9292066058436311E-6</v>
      </c>
      <c r="BI45" s="296">
        <v>-6.010702687245247E-5</v>
      </c>
      <c r="BJ45" s="296">
        <v>0</v>
      </c>
      <c r="BK45" s="296">
        <v>0</v>
      </c>
      <c r="BL45" s="296">
        <v>0</v>
      </c>
      <c r="BM45" s="296">
        <v>-4.7325131595799389E-6</v>
      </c>
      <c r="BN45" s="296">
        <v>0</v>
      </c>
      <c r="BO45" s="296">
        <v>0</v>
      </c>
      <c r="BP45" s="296">
        <v>0</v>
      </c>
      <c r="BQ45" s="296">
        <v>0</v>
      </c>
      <c r="BR45" s="296">
        <v>0</v>
      </c>
      <c r="BS45" s="296">
        <v>0</v>
      </c>
      <c r="BT45" s="296">
        <v>0</v>
      </c>
      <c r="BU45" s="296">
        <v>0</v>
      </c>
      <c r="BV45" s="296">
        <v>0</v>
      </c>
      <c r="BW45" s="296">
        <v>0</v>
      </c>
      <c r="BX45" s="296">
        <v>0</v>
      </c>
      <c r="BY45" s="296">
        <v>0</v>
      </c>
      <c r="BZ45" s="296">
        <v>0</v>
      </c>
      <c r="CA45" s="296">
        <v>0</v>
      </c>
      <c r="CB45" s="296">
        <v>0</v>
      </c>
      <c r="CC45" s="296">
        <v>0</v>
      </c>
      <c r="CD45" s="296">
        <v>0</v>
      </c>
      <c r="CE45" s="296">
        <v>0</v>
      </c>
      <c r="CF45" s="296">
        <v>0</v>
      </c>
      <c r="CG45" s="296">
        <v>0</v>
      </c>
      <c r="CH45" s="296">
        <v>0</v>
      </c>
      <c r="CI45" s="296">
        <v>0</v>
      </c>
      <c r="CJ45" s="296">
        <v>0</v>
      </c>
      <c r="CK45" s="296">
        <v>0</v>
      </c>
      <c r="CL45" s="296">
        <v>0</v>
      </c>
      <c r="CM45" s="296">
        <v>0</v>
      </c>
      <c r="CN45" s="296">
        <v>0</v>
      </c>
      <c r="CO45" s="296">
        <v>0</v>
      </c>
      <c r="CP45" s="296">
        <v>0</v>
      </c>
      <c r="CQ45" s="296">
        <v>0</v>
      </c>
      <c r="CR45" s="296">
        <v>0</v>
      </c>
      <c r="CS45" s="296">
        <v>0</v>
      </c>
      <c r="CT45" s="296">
        <v>0</v>
      </c>
      <c r="CU45" s="296">
        <v>0</v>
      </c>
      <c r="CV45" s="296">
        <v>0</v>
      </c>
      <c r="CW45" s="296">
        <v>0</v>
      </c>
      <c r="CX45" s="296">
        <v>0</v>
      </c>
      <c r="CY45" s="296">
        <v>0</v>
      </c>
      <c r="CZ45" s="296">
        <v>0</v>
      </c>
      <c r="DA45" s="297">
        <v>0</v>
      </c>
      <c r="DC45" s="298"/>
    </row>
    <row r="46" spans="1:107" s="299" customFormat="1" ht="15" customHeight="1">
      <c r="A46" s="300" t="s">
        <v>371</v>
      </c>
      <c r="B46" s="301" t="s">
        <v>629</v>
      </c>
      <c r="C46" s="295">
        <v>0</v>
      </c>
      <c r="D46" s="296">
        <v>0</v>
      </c>
      <c r="E46" s="296">
        <v>0</v>
      </c>
      <c r="F46" s="296">
        <v>0</v>
      </c>
      <c r="G46" s="296">
        <v>0</v>
      </c>
      <c r="H46" s="296">
        <v>0</v>
      </c>
      <c r="I46" s="296">
        <v>0</v>
      </c>
      <c r="J46" s="296">
        <v>1.0210603388498595E-4</v>
      </c>
      <c r="K46" s="296">
        <v>1.9313804140787266E-4</v>
      </c>
      <c r="L46" s="296">
        <v>8.9471134973597902E-5</v>
      </c>
      <c r="M46" s="296">
        <v>0</v>
      </c>
      <c r="N46" s="296">
        <v>3.237539389852401E-3</v>
      </c>
      <c r="O46" s="296">
        <v>2.2299320842053324E-3</v>
      </c>
      <c r="P46" s="296">
        <v>5.4542590439632336E-3</v>
      </c>
      <c r="Q46" s="296">
        <v>0</v>
      </c>
      <c r="R46" s="296">
        <v>7.84818471487545E-6</v>
      </c>
      <c r="S46" s="296">
        <v>0</v>
      </c>
      <c r="T46" s="296">
        <v>1.0052392889695159E-3</v>
      </c>
      <c r="U46" s="296">
        <v>1.1913518878824327E-2</v>
      </c>
      <c r="V46" s="296">
        <v>2.3601024995748583E-6</v>
      </c>
      <c r="W46" s="296">
        <v>1.4875180441536941E-4</v>
      </c>
      <c r="X46" s="296">
        <v>2.5272703444109645E-3</v>
      </c>
      <c r="Y46" s="296">
        <v>0</v>
      </c>
      <c r="Z46" s="296">
        <v>6.7300789662598709E-6</v>
      </c>
      <c r="AA46" s="296">
        <v>0</v>
      </c>
      <c r="AB46" s="296">
        <v>0</v>
      </c>
      <c r="AC46" s="296">
        <v>1.1311657591561023E-3</v>
      </c>
      <c r="AD46" s="296">
        <v>5.6808217945256553E-3</v>
      </c>
      <c r="AE46" s="296">
        <v>0</v>
      </c>
      <c r="AF46" s="296">
        <v>1.3259649622560888E-3</v>
      </c>
      <c r="AG46" s="296">
        <v>1.1393976572313265E-3</v>
      </c>
      <c r="AH46" s="296">
        <v>9.0593814141128176E-5</v>
      </c>
      <c r="AI46" s="296">
        <v>8.1289331665141643E-4</v>
      </c>
      <c r="AJ46" s="296">
        <v>3.4099468965452653E-4</v>
      </c>
      <c r="AK46" s="296">
        <v>2.5729705121668813E-3</v>
      </c>
      <c r="AL46" s="296">
        <v>0</v>
      </c>
      <c r="AM46" s="296">
        <v>0</v>
      </c>
      <c r="AN46" s="296">
        <v>3.6089161556068078E-4</v>
      </c>
      <c r="AO46" s="296">
        <v>1.3025977052836572E-4</v>
      </c>
      <c r="AP46" s="296">
        <v>2.615739298398654E-3</v>
      </c>
      <c r="AQ46" s="296">
        <v>0</v>
      </c>
      <c r="AR46" s="296">
        <v>6.6862496320918965E-2</v>
      </c>
      <c r="AS46" s="296">
        <v>3.9751493346544778E-2</v>
      </c>
      <c r="AT46" s="296">
        <v>3.6252104344362539E-2</v>
      </c>
      <c r="AU46" s="296">
        <v>4.7455467636702761E-2</v>
      </c>
      <c r="AV46" s="296">
        <v>2.3957552444882985E-2</v>
      </c>
      <c r="AW46" s="296">
        <v>1.8253742048951978E-2</v>
      </c>
      <c r="AX46" s="296">
        <v>1.684432106416095E-2</v>
      </c>
      <c r="AY46" s="296">
        <v>5.3725076242606383E-2</v>
      </c>
      <c r="AZ46" s="296">
        <v>7.6304428177127084E-2</v>
      </c>
      <c r="BA46" s="296">
        <v>5.0507171823237627E-2</v>
      </c>
      <c r="BB46" s="296">
        <v>2.2954403325587014E-2</v>
      </c>
      <c r="BC46" s="296">
        <v>7.055220137090383E-2</v>
      </c>
      <c r="BD46" s="296">
        <v>7.1407013693338156E-2</v>
      </c>
      <c r="BE46" s="296">
        <v>1.7542563161664981E-2</v>
      </c>
      <c r="BF46" s="296">
        <v>1.2438005392863201E-2</v>
      </c>
      <c r="BG46" s="296">
        <v>1.5608596442242609E-2</v>
      </c>
      <c r="BH46" s="296">
        <v>1.4526850675597645E-2</v>
      </c>
      <c r="BI46" s="296">
        <v>1.3022012136612705E-2</v>
      </c>
      <c r="BJ46" s="296">
        <v>0</v>
      </c>
      <c r="BK46" s="296">
        <v>6.3214086652794294E-3</v>
      </c>
      <c r="BL46" s="296">
        <v>9.0409324246128932E-3</v>
      </c>
      <c r="BM46" s="296">
        <v>1.3363796014100494E-2</v>
      </c>
      <c r="BN46" s="296">
        <v>1.7733079053995548E-4</v>
      </c>
      <c r="BO46" s="296">
        <v>0</v>
      </c>
      <c r="BP46" s="296">
        <v>1.1707966689479198E-4</v>
      </c>
      <c r="BQ46" s="296">
        <v>2.0950748333066024E-5</v>
      </c>
      <c r="BR46" s="296">
        <v>1.8999171618981744E-5</v>
      </c>
      <c r="BS46" s="296">
        <v>1.0279715536597343E-5</v>
      </c>
      <c r="BT46" s="296">
        <v>0</v>
      </c>
      <c r="BU46" s="296">
        <v>0</v>
      </c>
      <c r="BV46" s="296">
        <v>0</v>
      </c>
      <c r="BW46" s="296">
        <v>0</v>
      </c>
      <c r="BX46" s="296">
        <v>0</v>
      </c>
      <c r="BY46" s="296">
        <v>0</v>
      </c>
      <c r="BZ46" s="296">
        <v>0</v>
      </c>
      <c r="CA46" s="296">
        <v>1.8880052623977065E-4</v>
      </c>
      <c r="CB46" s="296">
        <v>0</v>
      </c>
      <c r="CC46" s="296">
        <v>0</v>
      </c>
      <c r="CD46" s="296">
        <v>0</v>
      </c>
      <c r="CE46" s="296">
        <v>2.6194178173155243E-5</v>
      </c>
      <c r="CF46" s="296">
        <v>0</v>
      </c>
      <c r="CG46" s="296">
        <v>0</v>
      </c>
      <c r="CH46" s="296">
        <v>0</v>
      </c>
      <c r="CI46" s="296">
        <v>1.6283112717928506E-4</v>
      </c>
      <c r="CJ46" s="296">
        <v>5.9187951945181063E-5</v>
      </c>
      <c r="CK46" s="296">
        <v>0</v>
      </c>
      <c r="CL46" s="296">
        <v>1.3448175913911701E-4</v>
      </c>
      <c r="CM46" s="296">
        <v>1.2100400668465933E-3</v>
      </c>
      <c r="CN46" s="296">
        <v>1.2941666536833856E-4</v>
      </c>
      <c r="CO46" s="296">
        <v>3.0616320134524324E-4</v>
      </c>
      <c r="CP46" s="296">
        <v>2.1510562487721599E-4</v>
      </c>
      <c r="CQ46" s="296">
        <v>0</v>
      </c>
      <c r="CR46" s="296">
        <v>0</v>
      </c>
      <c r="CS46" s="296">
        <v>2.4719557967796467E-3</v>
      </c>
      <c r="CT46" s="296">
        <v>3.3137957159440721E-5</v>
      </c>
      <c r="CU46" s="296">
        <v>7.3762592917234724E-4</v>
      </c>
      <c r="CV46" s="296">
        <v>3.6456618008687085E-4</v>
      </c>
      <c r="CW46" s="296">
        <v>6.0766054360774366E-4</v>
      </c>
      <c r="CX46" s="296">
        <v>0</v>
      </c>
      <c r="CY46" s="296">
        <v>4.0587678367128179E-4</v>
      </c>
      <c r="CZ46" s="296">
        <v>9.486221141401409E-4</v>
      </c>
      <c r="DA46" s="297">
        <v>5.327883175743898E-3</v>
      </c>
      <c r="DB46" s="302"/>
      <c r="DC46" s="302"/>
    </row>
    <row r="47" spans="1:107" s="299" customFormat="1" ht="15" customHeight="1">
      <c r="A47" s="300" t="s">
        <v>372</v>
      </c>
      <c r="B47" s="301" t="s">
        <v>630</v>
      </c>
      <c r="C47" s="295">
        <v>0</v>
      </c>
      <c r="D47" s="296">
        <v>0</v>
      </c>
      <c r="E47" s="296">
        <v>0</v>
      </c>
      <c r="F47" s="296">
        <v>3.0488540452251885E-4</v>
      </c>
      <c r="G47" s="296">
        <v>2.3685227452219118E-4</v>
      </c>
      <c r="H47" s="296">
        <v>0</v>
      </c>
      <c r="I47" s="296">
        <v>0</v>
      </c>
      <c r="J47" s="296">
        <v>0</v>
      </c>
      <c r="K47" s="296">
        <v>0</v>
      </c>
      <c r="L47" s="296">
        <v>0</v>
      </c>
      <c r="M47" s="296">
        <v>0</v>
      </c>
      <c r="N47" s="296">
        <v>0</v>
      </c>
      <c r="O47" s="296">
        <v>0</v>
      </c>
      <c r="P47" s="296">
        <v>0</v>
      </c>
      <c r="Q47" s="296">
        <v>0</v>
      </c>
      <c r="R47" s="296">
        <v>0</v>
      </c>
      <c r="S47" s="296">
        <v>0</v>
      </c>
      <c r="T47" s="296">
        <v>6.8478905692269341E-5</v>
      </c>
      <c r="U47" s="296">
        <v>1.4449345891293249E-3</v>
      </c>
      <c r="V47" s="296">
        <v>0</v>
      </c>
      <c r="W47" s="296">
        <v>0</v>
      </c>
      <c r="X47" s="296">
        <v>0</v>
      </c>
      <c r="Y47" s="296">
        <v>0</v>
      </c>
      <c r="Z47" s="296">
        <v>0</v>
      </c>
      <c r="AA47" s="296">
        <v>0</v>
      </c>
      <c r="AB47" s="296">
        <v>0</v>
      </c>
      <c r="AC47" s="296">
        <v>0</v>
      </c>
      <c r="AD47" s="296">
        <v>0</v>
      </c>
      <c r="AE47" s="296">
        <v>0</v>
      </c>
      <c r="AF47" s="296">
        <v>0</v>
      </c>
      <c r="AG47" s="296">
        <v>0</v>
      </c>
      <c r="AH47" s="296">
        <v>0</v>
      </c>
      <c r="AI47" s="296">
        <v>0</v>
      </c>
      <c r="AJ47" s="296">
        <v>1.215699837705995E-4</v>
      </c>
      <c r="AK47" s="296">
        <v>0</v>
      </c>
      <c r="AL47" s="296">
        <v>0</v>
      </c>
      <c r="AM47" s="296">
        <v>0</v>
      </c>
      <c r="AN47" s="296">
        <v>0</v>
      </c>
      <c r="AO47" s="296">
        <v>4.0226163811736993E-5</v>
      </c>
      <c r="AP47" s="296">
        <v>0</v>
      </c>
      <c r="AQ47" s="296">
        <v>0</v>
      </c>
      <c r="AR47" s="296">
        <v>0</v>
      </c>
      <c r="AS47" s="296">
        <v>2.7530089708972989E-2</v>
      </c>
      <c r="AT47" s="296">
        <v>1.6530422362529135E-3</v>
      </c>
      <c r="AU47" s="296">
        <v>4.1740229996257787E-4</v>
      </c>
      <c r="AV47" s="296">
        <v>1.9100775958347401E-4</v>
      </c>
      <c r="AW47" s="296">
        <v>0</v>
      </c>
      <c r="AX47" s="296">
        <v>0</v>
      </c>
      <c r="AY47" s="296">
        <v>5.2543680367036833E-5</v>
      </c>
      <c r="AZ47" s="296">
        <v>0</v>
      </c>
      <c r="BA47" s="296">
        <v>0</v>
      </c>
      <c r="BB47" s="296">
        <v>0</v>
      </c>
      <c r="BC47" s="296">
        <v>0</v>
      </c>
      <c r="BD47" s="296">
        <v>1.6636146549585564E-4</v>
      </c>
      <c r="BE47" s="296">
        <v>0</v>
      </c>
      <c r="BF47" s="296">
        <v>0</v>
      </c>
      <c r="BG47" s="296">
        <v>7.9374467495608968E-3</v>
      </c>
      <c r="BH47" s="296">
        <v>8.924818108326597E-3</v>
      </c>
      <c r="BI47" s="296">
        <v>4.1202694966140582E-3</v>
      </c>
      <c r="BJ47" s="296">
        <v>0</v>
      </c>
      <c r="BK47" s="296">
        <v>5.0630130920531112E-2</v>
      </c>
      <c r="BL47" s="296">
        <v>8.6893065385707152E-2</v>
      </c>
      <c r="BM47" s="296">
        <v>3.6386291721192718E-2</v>
      </c>
      <c r="BN47" s="296">
        <v>0</v>
      </c>
      <c r="BO47" s="296">
        <v>0</v>
      </c>
      <c r="BP47" s="296">
        <v>0</v>
      </c>
      <c r="BQ47" s="296">
        <v>0</v>
      </c>
      <c r="BR47" s="296">
        <v>0</v>
      </c>
      <c r="BS47" s="296">
        <v>0</v>
      </c>
      <c r="BT47" s="296">
        <v>0</v>
      </c>
      <c r="BU47" s="296">
        <v>0</v>
      </c>
      <c r="BV47" s="296">
        <v>1.1856986531097592E-4</v>
      </c>
      <c r="BW47" s="296">
        <v>7.4383103424868526E-6</v>
      </c>
      <c r="BX47" s="296">
        <v>3.3753984578167273E-5</v>
      </c>
      <c r="BY47" s="296">
        <v>0</v>
      </c>
      <c r="BZ47" s="296">
        <v>0</v>
      </c>
      <c r="CA47" s="296">
        <v>1.3329450580461548E-3</v>
      </c>
      <c r="CB47" s="296">
        <v>0</v>
      </c>
      <c r="CC47" s="296">
        <v>0</v>
      </c>
      <c r="CD47" s="296">
        <v>0</v>
      </c>
      <c r="CE47" s="296">
        <v>1.5594122650182851E-6</v>
      </c>
      <c r="CF47" s="296">
        <v>0</v>
      </c>
      <c r="CG47" s="296">
        <v>0</v>
      </c>
      <c r="CH47" s="296">
        <v>0</v>
      </c>
      <c r="CI47" s="296">
        <v>0</v>
      </c>
      <c r="CJ47" s="296">
        <v>1.7596477593424077E-8</v>
      </c>
      <c r="CK47" s="296">
        <v>0</v>
      </c>
      <c r="CL47" s="296">
        <v>0</v>
      </c>
      <c r="CM47" s="296">
        <v>0</v>
      </c>
      <c r="CN47" s="296">
        <v>0</v>
      </c>
      <c r="CO47" s="296">
        <v>0</v>
      </c>
      <c r="CP47" s="296">
        <v>0</v>
      </c>
      <c r="CQ47" s="296">
        <v>1.1787028770869302E-4</v>
      </c>
      <c r="CR47" s="296">
        <v>0</v>
      </c>
      <c r="CS47" s="296">
        <v>1.8841556083138271E-4</v>
      </c>
      <c r="CT47" s="296">
        <v>0</v>
      </c>
      <c r="CU47" s="296">
        <v>0</v>
      </c>
      <c r="CV47" s="296">
        <v>0</v>
      </c>
      <c r="CW47" s="296">
        <v>0</v>
      </c>
      <c r="CX47" s="296">
        <v>0</v>
      </c>
      <c r="CY47" s="296">
        <v>0</v>
      </c>
      <c r="CZ47" s="296">
        <v>0</v>
      </c>
      <c r="DA47" s="297">
        <v>1.1629437156099481E-3</v>
      </c>
      <c r="DC47" s="298"/>
    </row>
    <row r="48" spans="1:107" s="299" customFormat="1" ht="15" customHeight="1">
      <c r="A48" s="300" t="s">
        <v>373</v>
      </c>
      <c r="B48" s="301" t="s">
        <v>631</v>
      </c>
      <c r="C48" s="295">
        <v>1.3258595685769188E-3</v>
      </c>
      <c r="D48" s="296">
        <v>1.3045857070464264E-3</v>
      </c>
      <c r="E48" s="296">
        <v>3.9520424011604962E-5</v>
      </c>
      <c r="F48" s="296">
        <v>2.728523085313224E-3</v>
      </c>
      <c r="G48" s="296">
        <v>1.0287404873905101E-3</v>
      </c>
      <c r="H48" s="296">
        <v>0</v>
      </c>
      <c r="I48" s="296">
        <v>0</v>
      </c>
      <c r="J48" s="296">
        <v>1.8856334871601661E-2</v>
      </c>
      <c r="K48" s="296">
        <v>1.4959974490318597E-3</v>
      </c>
      <c r="L48" s="296">
        <v>2.2364321238176041E-2</v>
      </c>
      <c r="M48" s="296">
        <v>1.2503984540913655E-5</v>
      </c>
      <c r="N48" s="296">
        <v>2.3004314665666646E-3</v>
      </c>
      <c r="O48" s="296">
        <v>5.3512023153837827E-3</v>
      </c>
      <c r="P48" s="296">
        <v>2.6022299084514051E-2</v>
      </c>
      <c r="Q48" s="296">
        <v>1.0622593489773837E-3</v>
      </c>
      <c r="R48" s="296">
        <v>8.3190757977679762E-5</v>
      </c>
      <c r="S48" s="296">
        <v>9.4278994780677781E-4</v>
      </c>
      <c r="T48" s="296">
        <v>1.0311790702215721E-2</v>
      </c>
      <c r="U48" s="296">
        <v>5.6608813437164625E-2</v>
      </c>
      <c r="V48" s="296">
        <v>2.1096729932501067E-3</v>
      </c>
      <c r="W48" s="296">
        <v>4.0965496409932417E-3</v>
      </c>
      <c r="X48" s="296">
        <v>6.1208866679753656E-4</v>
      </c>
      <c r="Y48" s="296">
        <v>2.1595388339651339E-5</v>
      </c>
      <c r="Z48" s="296">
        <v>1.5493763460157933E-2</v>
      </c>
      <c r="AA48" s="296">
        <v>6.3305534495830176E-3</v>
      </c>
      <c r="AB48" s="296">
        <v>2.0579819059456024E-3</v>
      </c>
      <c r="AC48" s="296">
        <v>1.2476025937142332E-2</v>
      </c>
      <c r="AD48" s="296">
        <v>1.2061557449762795E-2</v>
      </c>
      <c r="AE48" s="296">
        <v>6.7538702524564146E-5</v>
      </c>
      <c r="AF48" s="296">
        <v>1.4074120495655889E-3</v>
      </c>
      <c r="AG48" s="296">
        <v>3.2247684982326996E-2</v>
      </c>
      <c r="AH48" s="296">
        <v>3.5793564493401707E-3</v>
      </c>
      <c r="AI48" s="296">
        <v>1.5708856977460738E-2</v>
      </c>
      <c r="AJ48" s="296">
        <v>5.7555167251130239E-3</v>
      </c>
      <c r="AK48" s="296">
        <v>1.5205901515213102E-2</v>
      </c>
      <c r="AL48" s="296">
        <v>0</v>
      </c>
      <c r="AM48" s="296">
        <v>0</v>
      </c>
      <c r="AN48" s="296">
        <v>3.0625023583769864E-5</v>
      </c>
      <c r="AO48" s="296">
        <v>8.9484584216211454E-3</v>
      </c>
      <c r="AP48" s="296">
        <v>2.3677487693937318E-5</v>
      </c>
      <c r="AQ48" s="296">
        <v>0</v>
      </c>
      <c r="AR48" s="296">
        <v>1.6528843163893291E-3</v>
      </c>
      <c r="AS48" s="296">
        <v>4.9044841284829929E-2</v>
      </c>
      <c r="AT48" s="296">
        <v>8.0295961837073174E-2</v>
      </c>
      <c r="AU48" s="296">
        <v>5.4128006318942136E-2</v>
      </c>
      <c r="AV48" s="296">
        <v>3.70758248595719E-2</v>
      </c>
      <c r="AW48" s="296">
        <v>3.187508753784328E-2</v>
      </c>
      <c r="AX48" s="296">
        <v>1.1902874656520819E-2</v>
      </c>
      <c r="AY48" s="296">
        <v>2.6095077384234881E-2</v>
      </c>
      <c r="AZ48" s="296">
        <v>3.9897659906396259E-2</v>
      </c>
      <c r="BA48" s="296">
        <v>2.9588499627001552E-2</v>
      </c>
      <c r="BB48" s="296">
        <v>1.9120250323437379E-2</v>
      </c>
      <c r="BC48" s="296">
        <v>6.1811586506646185E-3</v>
      </c>
      <c r="BD48" s="296">
        <v>3.9331349052298285E-2</v>
      </c>
      <c r="BE48" s="296">
        <v>3.2585841254201102E-2</v>
      </c>
      <c r="BF48" s="296">
        <v>5.7448947147959711E-3</v>
      </c>
      <c r="BG48" s="296">
        <v>3.4571746241156033E-2</v>
      </c>
      <c r="BH48" s="296">
        <v>1.2548331216075759E-2</v>
      </c>
      <c r="BI48" s="296">
        <v>1.6064097016167025E-2</v>
      </c>
      <c r="BJ48" s="296">
        <v>1.6913363184520576E-4</v>
      </c>
      <c r="BK48" s="296">
        <v>1.7493416815299246E-2</v>
      </c>
      <c r="BL48" s="296">
        <v>6.4778524369297902E-2</v>
      </c>
      <c r="BM48" s="296">
        <v>7.4123347688781925E-3</v>
      </c>
      <c r="BN48" s="296">
        <v>3.4798385256585407E-4</v>
      </c>
      <c r="BO48" s="296">
        <v>7.8455975785421915E-4</v>
      </c>
      <c r="BP48" s="296">
        <v>7.1853630979571825E-4</v>
      </c>
      <c r="BQ48" s="296">
        <v>2.4973899281082324E-4</v>
      </c>
      <c r="BR48" s="296">
        <v>4.4394702456907759E-3</v>
      </c>
      <c r="BS48" s="296">
        <v>1.7881327951706388E-3</v>
      </c>
      <c r="BT48" s="296">
        <v>1.0225160565542014E-4</v>
      </c>
      <c r="BU48" s="296">
        <v>2.6206538837750213E-5</v>
      </c>
      <c r="BV48" s="296">
        <v>3.7150147376146804E-4</v>
      </c>
      <c r="BW48" s="296">
        <v>3.4565077796984954E-4</v>
      </c>
      <c r="BX48" s="296">
        <v>2.8009210329928705E-4</v>
      </c>
      <c r="BY48" s="296">
        <v>1.449854487716165E-3</v>
      </c>
      <c r="BZ48" s="296">
        <v>0</v>
      </c>
      <c r="CA48" s="296">
        <v>3.6579268034369703E-3</v>
      </c>
      <c r="CB48" s="296">
        <v>6.3741183730757237E-5</v>
      </c>
      <c r="CC48" s="296">
        <v>6.448570425427614E-4</v>
      </c>
      <c r="CD48" s="296">
        <v>3.2028127333980434E-3</v>
      </c>
      <c r="CE48" s="296">
        <v>3.8168293034962102E-3</v>
      </c>
      <c r="CF48" s="296">
        <v>3.452085940477105E-5</v>
      </c>
      <c r="CG48" s="296">
        <v>5.2922470628477612E-4</v>
      </c>
      <c r="CH48" s="296">
        <v>5.5791587183625543E-5</v>
      </c>
      <c r="CI48" s="296">
        <v>2.7212370199221467E-4</v>
      </c>
      <c r="CJ48" s="296">
        <v>2.4998523875485882E-3</v>
      </c>
      <c r="CK48" s="296">
        <v>1.4728433140794275E-4</v>
      </c>
      <c r="CL48" s="296">
        <v>1.6161986702109161E-4</v>
      </c>
      <c r="CM48" s="296">
        <v>2.3000202773183585E-4</v>
      </c>
      <c r="CN48" s="296">
        <v>5.0938623697395274E-4</v>
      </c>
      <c r="CO48" s="296">
        <v>4.5038841783101623E-4</v>
      </c>
      <c r="CP48" s="296">
        <v>2.3359307087055968E-3</v>
      </c>
      <c r="CQ48" s="296">
        <v>7.5961895640579667E-4</v>
      </c>
      <c r="CR48" s="296">
        <v>1.3432013861838306E-6</v>
      </c>
      <c r="CS48" s="296">
        <v>4.6028447859821266E-3</v>
      </c>
      <c r="CT48" s="296">
        <v>2.1352004956295205E-4</v>
      </c>
      <c r="CU48" s="296">
        <v>9.4065365103546692E-4</v>
      </c>
      <c r="CV48" s="296">
        <v>2.7335736954563952E-3</v>
      </c>
      <c r="CW48" s="296">
        <v>3.0943731302429021E-3</v>
      </c>
      <c r="CX48" s="296">
        <v>1.5497304804697385E-4</v>
      </c>
      <c r="CY48" s="296">
        <v>4.751622255564701E-3</v>
      </c>
      <c r="CZ48" s="296">
        <v>3.5150610612878422E-4</v>
      </c>
      <c r="DA48" s="297">
        <v>3.1955476960968863E-3</v>
      </c>
      <c r="DC48" s="298"/>
    </row>
    <row r="49" spans="1:107" s="299" customFormat="1" ht="15" customHeight="1">
      <c r="A49" s="300" t="s">
        <v>374</v>
      </c>
      <c r="B49" s="301" t="s">
        <v>632</v>
      </c>
      <c r="C49" s="295">
        <v>0</v>
      </c>
      <c r="D49" s="296">
        <v>0</v>
      </c>
      <c r="E49" s="296">
        <v>0</v>
      </c>
      <c r="F49" s="296">
        <v>7.6680062217107061E-6</v>
      </c>
      <c r="G49" s="296">
        <v>0</v>
      </c>
      <c r="H49" s="296">
        <v>0</v>
      </c>
      <c r="I49" s="296">
        <v>0</v>
      </c>
      <c r="J49" s="296">
        <v>1.624907668357017E-3</v>
      </c>
      <c r="K49" s="296">
        <v>0</v>
      </c>
      <c r="L49" s="296">
        <v>0</v>
      </c>
      <c r="M49" s="296">
        <v>0</v>
      </c>
      <c r="N49" s="296">
        <v>0</v>
      </c>
      <c r="O49" s="296">
        <v>0</v>
      </c>
      <c r="P49" s="296">
        <v>0</v>
      </c>
      <c r="Q49" s="296">
        <v>0</v>
      </c>
      <c r="R49" s="296">
        <v>0</v>
      </c>
      <c r="S49" s="296">
        <v>0</v>
      </c>
      <c r="T49" s="296">
        <v>1.228104434388406E-4</v>
      </c>
      <c r="U49" s="296">
        <v>5.0255020997545417E-3</v>
      </c>
      <c r="V49" s="296">
        <v>0</v>
      </c>
      <c r="W49" s="296">
        <v>0</v>
      </c>
      <c r="X49" s="296">
        <v>0</v>
      </c>
      <c r="Y49" s="296">
        <v>0</v>
      </c>
      <c r="Z49" s="296">
        <v>0</v>
      </c>
      <c r="AA49" s="296">
        <v>0</v>
      </c>
      <c r="AB49" s="296">
        <v>0</v>
      </c>
      <c r="AC49" s="296">
        <v>0</v>
      </c>
      <c r="AD49" s="296">
        <v>2.3116185186613698E-4</v>
      </c>
      <c r="AE49" s="296">
        <v>0</v>
      </c>
      <c r="AF49" s="296">
        <v>3.4338128471727674E-4</v>
      </c>
      <c r="AG49" s="296">
        <v>0</v>
      </c>
      <c r="AH49" s="296">
        <v>0</v>
      </c>
      <c r="AI49" s="296">
        <v>1.911845717166813E-3</v>
      </c>
      <c r="AJ49" s="296">
        <v>6.8612031698842262E-4</v>
      </c>
      <c r="AK49" s="296">
        <v>1.41580155783464E-3</v>
      </c>
      <c r="AL49" s="296">
        <v>0</v>
      </c>
      <c r="AM49" s="296">
        <v>0</v>
      </c>
      <c r="AN49" s="296">
        <v>0</v>
      </c>
      <c r="AO49" s="296">
        <v>1.7143265596478348E-3</v>
      </c>
      <c r="AP49" s="296">
        <v>0</v>
      </c>
      <c r="AQ49" s="296">
        <v>0</v>
      </c>
      <c r="AR49" s="296">
        <v>0</v>
      </c>
      <c r="AS49" s="296">
        <v>1.5375904543169258E-3</v>
      </c>
      <c r="AT49" s="296">
        <v>5.7389088215982747E-4</v>
      </c>
      <c r="AU49" s="296">
        <v>0.15724675890884074</v>
      </c>
      <c r="AV49" s="296">
        <v>4.9519327959261186E-2</v>
      </c>
      <c r="AW49" s="296">
        <v>1.0870673834893752E-2</v>
      </c>
      <c r="AX49" s="296">
        <v>1.7572983320843182E-3</v>
      </c>
      <c r="AY49" s="296">
        <v>2.3183035479015157E-3</v>
      </c>
      <c r="AZ49" s="296">
        <v>1.2611320452818113E-2</v>
      </c>
      <c r="BA49" s="296">
        <v>2.384750550658846E-2</v>
      </c>
      <c r="BB49" s="296">
        <v>2.5916902236433003E-3</v>
      </c>
      <c r="BC49" s="296">
        <v>1.4207400266337694E-3</v>
      </c>
      <c r="BD49" s="296">
        <v>3.2091808425824754E-3</v>
      </c>
      <c r="BE49" s="296">
        <v>1.1605947092284126E-3</v>
      </c>
      <c r="BF49" s="296">
        <v>2.9579081723805517E-3</v>
      </c>
      <c r="BG49" s="296">
        <v>3.0125303173098111E-2</v>
      </c>
      <c r="BH49" s="296">
        <v>2.1428802402124955E-2</v>
      </c>
      <c r="BI49" s="296">
        <v>8.1280721845075447E-3</v>
      </c>
      <c r="BJ49" s="296">
        <v>0</v>
      </c>
      <c r="BK49" s="296">
        <v>7.132756762782402E-3</v>
      </c>
      <c r="BL49" s="296">
        <v>6.5392594276741348E-4</v>
      </c>
      <c r="BM49" s="296">
        <v>5.6519297899421872E-3</v>
      </c>
      <c r="BN49" s="296">
        <v>0</v>
      </c>
      <c r="BO49" s="296">
        <v>0</v>
      </c>
      <c r="BP49" s="296">
        <v>4.3708421494141761E-3</v>
      </c>
      <c r="BQ49" s="296">
        <v>0</v>
      </c>
      <c r="BR49" s="296">
        <v>4.0183140876222949E-6</v>
      </c>
      <c r="BS49" s="296">
        <v>4.2505711343042738E-6</v>
      </c>
      <c r="BT49" s="296">
        <v>0</v>
      </c>
      <c r="BU49" s="296">
        <v>0</v>
      </c>
      <c r="BV49" s="296">
        <v>0</v>
      </c>
      <c r="BW49" s="296">
        <v>0</v>
      </c>
      <c r="BX49" s="296">
        <v>1.0961798900466701E-4</v>
      </c>
      <c r="BY49" s="296">
        <v>2.0136156000643685E-6</v>
      </c>
      <c r="BZ49" s="296">
        <v>0</v>
      </c>
      <c r="CA49" s="296">
        <v>4.0028380121506146E-6</v>
      </c>
      <c r="CB49" s="296">
        <v>5.9468031748807034E-5</v>
      </c>
      <c r="CC49" s="296">
        <v>2.0908687414709116E-5</v>
      </c>
      <c r="CD49" s="296">
        <v>1.5498491992027913E-4</v>
      </c>
      <c r="CE49" s="296">
        <v>5.2309398763271582E-4</v>
      </c>
      <c r="CF49" s="296">
        <v>6.1384596575581789E-5</v>
      </c>
      <c r="CG49" s="296">
        <v>0</v>
      </c>
      <c r="CH49" s="296">
        <v>2.5226037912716901E-6</v>
      </c>
      <c r="CI49" s="296">
        <v>8.2813560752561309E-6</v>
      </c>
      <c r="CJ49" s="296">
        <v>1.0223993393719224E-4</v>
      </c>
      <c r="CK49" s="296">
        <v>0</v>
      </c>
      <c r="CL49" s="296">
        <v>0</v>
      </c>
      <c r="CM49" s="296">
        <v>0</v>
      </c>
      <c r="CN49" s="296">
        <v>1.3248679199042437E-6</v>
      </c>
      <c r="CO49" s="296">
        <v>0</v>
      </c>
      <c r="CP49" s="296">
        <v>0</v>
      </c>
      <c r="CQ49" s="296">
        <v>4.6229780836610015E-6</v>
      </c>
      <c r="CR49" s="296">
        <v>0</v>
      </c>
      <c r="CS49" s="296">
        <v>3.6472573150766428E-2</v>
      </c>
      <c r="CT49" s="296">
        <v>6.4932850280077691E-5</v>
      </c>
      <c r="CU49" s="296">
        <v>0</v>
      </c>
      <c r="CV49" s="296">
        <v>0</v>
      </c>
      <c r="CW49" s="296">
        <v>0</v>
      </c>
      <c r="CX49" s="296">
        <v>0</v>
      </c>
      <c r="CY49" s="296">
        <v>1.0553679836618582E-4</v>
      </c>
      <c r="CZ49" s="296">
        <v>0</v>
      </c>
      <c r="DA49" s="297">
        <v>0</v>
      </c>
      <c r="DB49" s="602"/>
      <c r="DC49" s="602"/>
    </row>
    <row r="50" spans="1:107" s="299" customFormat="1" ht="15" customHeight="1">
      <c r="A50" s="300" t="s">
        <v>375</v>
      </c>
      <c r="B50" s="301" t="s">
        <v>633</v>
      </c>
      <c r="C50" s="295">
        <v>0</v>
      </c>
      <c r="D50" s="296">
        <v>0</v>
      </c>
      <c r="E50" s="296">
        <v>0</v>
      </c>
      <c r="F50" s="296">
        <v>3.3290101296826907E-4</v>
      </c>
      <c r="G50" s="296">
        <v>0</v>
      </c>
      <c r="H50" s="296">
        <v>0</v>
      </c>
      <c r="I50" s="296">
        <v>0</v>
      </c>
      <c r="J50" s="296">
        <v>1.674151211281295E-3</v>
      </c>
      <c r="K50" s="296">
        <v>0</v>
      </c>
      <c r="L50" s="296">
        <v>0</v>
      </c>
      <c r="M50" s="296">
        <v>0</v>
      </c>
      <c r="N50" s="296">
        <v>0</v>
      </c>
      <c r="O50" s="296">
        <v>0</v>
      </c>
      <c r="P50" s="296">
        <v>0</v>
      </c>
      <c r="Q50" s="296">
        <v>0</v>
      </c>
      <c r="R50" s="296">
        <v>0</v>
      </c>
      <c r="S50" s="296">
        <v>0</v>
      </c>
      <c r="T50" s="296">
        <v>3.8455439054391338E-5</v>
      </c>
      <c r="U50" s="296">
        <v>5.0561646801845447E-4</v>
      </c>
      <c r="V50" s="296">
        <v>0</v>
      </c>
      <c r="W50" s="296">
        <v>0</v>
      </c>
      <c r="X50" s="296">
        <v>0</v>
      </c>
      <c r="Y50" s="296">
        <v>0</v>
      </c>
      <c r="Z50" s="296">
        <v>0</v>
      </c>
      <c r="AA50" s="296">
        <v>0</v>
      </c>
      <c r="AB50" s="296">
        <v>0</v>
      </c>
      <c r="AC50" s="296">
        <v>0</v>
      </c>
      <c r="AD50" s="296">
        <v>0</v>
      </c>
      <c r="AE50" s="296">
        <v>9.6527452855137618E-5</v>
      </c>
      <c r="AF50" s="296">
        <v>2.8878621279020081E-3</v>
      </c>
      <c r="AG50" s="296">
        <v>0</v>
      </c>
      <c r="AH50" s="296">
        <v>0</v>
      </c>
      <c r="AI50" s="296">
        <v>5.3395361431159084E-4</v>
      </c>
      <c r="AJ50" s="296">
        <v>1.5296845502261814E-3</v>
      </c>
      <c r="AK50" s="296">
        <v>1.3352038807665373E-3</v>
      </c>
      <c r="AL50" s="296">
        <v>0</v>
      </c>
      <c r="AM50" s="296">
        <v>0</v>
      </c>
      <c r="AN50" s="296">
        <v>8.5474878620460472E-7</v>
      </c>
      <c r="AO50" s="296">
        <v>1.5604938008744057E-3</v>
      </c>
      <c r="AP50" s="296">
        <v>1.6615780837850749E-6</v>
      </c>
      <c r="AQ50" s="296">
        <v>0</v>
      </c>
      <c r="AR50" s="296">
        <v>2.0694311184572635E-4</v>
      </c>
      <c r="AS50" s="296">
        <v>4.8809484955420547E-5</v>
      </c>
      <c r="AT50" s="296">
        <v>3.5366988321472247E-4</v>
      </c>
      <c r="AU50" s="296">
        <v>3.7641733207826791E-3</v>
      </c>
      <c r="AV50" s="296">
        <v>0.12923350032061143</v>
      </c>
      <c r="AW50" s="296">
        <v>1.6778698781995591E-3</v>
      </c>
      <c r="AX50" s="296">
        <v>4.0761581013047405E-3</v>
      </c>
      <c r="AY50" s="296">
        <v>2.9253020575074756E-3</v>
      </c>
      <c r="AZ50" s="296">
        <v>2.7494219768790752E-3</v>
      </c>
      <c r="BA50" s="296">
        <v>1.5966454888400987E-3</v>
      </c>
      <c r="BB50" s="296">
        <v>2.4614329185908388E-3</v>
      </c>
      <c r="BC50" s="296">
        <v>3.5963758466025603E-4</v>
      </c>
      <c r="BD50" s="296">
        <v>1.7012755957103928E-3</v>
      </c>
      <c r="BE50" s="296">
        <v>7.8812280388809134E-4</v>
      </c>
      <c r="BF50" s="296">
        <v>5.3304109766969985E-4</v>
      </c>
      <c r="BG50" s="296">
        <v>5.2184174202777669E-3</v>
      </c>
      <c r="BH50" s="296">
        <v>2.7569003349116527E-3</v>
      </c>
      <c r="BI50" s="296">
        <v>1.553928704370242E-3</v>
      </c>
      <c r="BJ50" s="296">
        <v>0</v>
      </c>
      <c r="BK50" s="296">
        <v>1.9012584225128816E-5</v>
      </c>
      <c r="BL50" s="296">
        <v>1.0761129537471454E-4</v>
      </c>
      <c r="BM50" s="296">
        <v>1.0451594653432745E-4</v>
      </c>
      <c r="BN50" s="296">
        <v>0</v>
      </c>
      <c r="BO50" s="296">
        <v>2.3801333876858531E-5</v>
      </c>
      <c r="BP50" s="296">
        <v>1.4168850318546788E-4</v>
      </c>
      <c r="BQ50" s="296">
        <v>0</v>
      </c>
      <c r="BR50" s="296">
        <v>4.9650597308680592E-6</v>
      </c>
      <c r="BS50" s="296">
        <v>2.7712653245406802E-6</v>
      </c>
      <c r="BT50" s="296">
        <v>0</v>
      </c>
      <c r="BU50" s="296">
        <v>0</v>
      </c>
      <c r="BV50" s="296">
        <v>0</v>
      </c>
      <c r="BW50" s="296">
        <v>0</v>
      </c>
      <c r="BX50" s="296">
        <v>1.5722540047810815E-5</v>
      </c>
      <c r="BY50" s="296">
        <v>1.7434249977284586E-5</v>
      </c>
      <c r="BZ50" s="296">
        <v>0</v>
      </c>
      <c r="CA50" s="296">
        <v>3.0154713024867967E-4</v>
      </c>
      <c r="CB50" s="296">
        <v>3.9704703832287331E-5</v>
      </c>
      <c r="CC50" s="296">
        <v>4.2976668389045668E-4</v>
      </c>
      <c r="CD50" s="296">
        <v>9.9196617097610415E-5</v>
      </c>
      <c r="CE50" s="296">
        <v>1.649029121767437E-4</v>
      </c>
      <c r="CF50" s="296">
        <v>4.7537967202503569E-5</v>
      </c>
      <c r="CG50" s="296">
        <v>3.9564618734897962E-6</v>
      </c>
      <c r="CH50" s="296">
        <v>0</v>
      </c>
      <c r="CI50" s="296">
        <v>2.8078417594216064E-6</v>
      </c>
      <c r="CJ50" s="296">
        <v>1.0793239443866493E-5</v>
      </c>
      <c r="CK50" s="296">
        <v>0</v>
      </c>
      <c r="CL50" s="296">
        <v>0</v>
      </c>
      <c r="CM50" s="296">
        <v>0</v>
      </c>
      <c r="CN50" s="296">
        <v>0</v>
      </c>
      <c r="CO50" s="296">
        <v>0</v>
      </c>
      <c r="CP50" s="296">
        <v>0</v>
      </c>
      <c r="CQ50" s="296">
        <v>8.2086558930197372E-5</v>
      </c>
      <c r="CR50" s="296">
        <v>0</v>
      </c>
      <c r="CS50" s="296">
        <v>5.2916295763356658E-2</v>
      </c>
      <c r="CT50" s="296">
        <v>2.1253875361540856E-6</v>
      </c>
      <c r="CU50" s="296">
        <v>0</v>
      </c>
      <c r="CV50" s="296">
        <v>0</v>
      </c>
      <c r="CW50" s="296">
        <v>0</v>
      </c>
      <c r="CX50" s="296">
        <v>5.734562247225566E-7</v>
      </c>
      <c r="CY50" s="296">
        <v>7.9990046337538121E-5</v>
      </c>
      <c r="CZ50" s="296">
        <v>0</v>
      </c>
      <c r="DA50" s="297">
        <v>0</v>
      </c>
      <c r="DB50" s="603"/>
      <c r="DC50" s="603"/>
    </row>
    <row r="51" spans="1:107" s="299" customFormat="1" ht="15" customHeight="1">
      <c r="A51" s="300" t="s">
        <v>376</v>
      </c>
      <c r="B51" s="301" t="s">
        <v>634</v>
      </c>
      <c r="C51" s="295">
        <v>3.2749888897467703E-6</v>
      </c>
      <c r="D51" s="296">
        <v>0</v>
      </c>
      <c r="E51" s="296">
        <v>1.5700013839837202E-3</v>
      </c>
      <c r="F51" s="296">
        <v>2.859892463333032E-4</v>
      </c>
      <c r="G51" s="296">
        <v>3.9095709467530903E-6</v>
      </c>
      <c r="H51" s="296">
        <v>0</v>
      </c>
      <c r="I51" s="296">
        <v>0</v>
      </c>
      <c r="J51" s="296">
        <v>0</v>
      </c>
      <c r="K51" s="296">
        <v>0</v>
      </c>
      <c r="L51" s="296">
        <v>0</v>
      </c>
      <c r="M51" s="296">
        <v>0</v>
      </c>
      <c r="N51" s="296">
        <v>0</v>
      </c>
      <c r="O51" s="296">
        <v>0</v>
      </c>
      <c r="P51" s="296">
        <v>0</v>
      </c>
      <c r="Q51" s="296">
        <v>0</v>
      </c>
      <c r="R51" s="296">
        <v>0</v>
      </c>
      <c r="S51" s="296">
        <v>0</v>
      </c>
      <c r="T51" s="296">
        <v>0</v>
      </c>
      <c r="U51" s="296">
        <v>0</v>
      </c>
      <c r="V51" s="296">
        <v>0</v>
      </c>
      <c r="W51" s="296">
        <v>0</v>
      </c>
      <c r="X51" s="296">
        <v>0</v>
      </c>
      <c r="Y51" s="296">
        <v>0</v>
      </c>
      <c r="Z51" s="296">
        <v>5.6083991385498925E-6</v>
      </c>
      <c r="AA51" s="296">
        <v>0</v>
      </c>
      <c r="AB51" s="296">
        <v>0</v>
      </c>
      <c r="AC51" s="296">
        <v>0</v>
      </c>
      <c r="AD51" s="296">
        <v>0</v>
      </c>
      <c r="AE51" s="296">
        <v>0</v>
      </c>
      <c r="AF51" s="296">
        <v>0</v>
      </c>
      <c r="AG51" s="296">
        <v>0</v>
      </c>
      <c r="AH51" s="296">
        <v>0</v>
      </c>
      <c r="AI51" s="296">
        <v>0</v>
      </c>
      <c r="AJ51" s="296">
        <v>0</v>
      </c>
      <c r="AK51" s="296">
        <v>0</v>
      </c>
      <c r="AL51" s="296">
        <v>0</v>
      </c>
      <c r="AM51" s="296">
        <v>0</v>
      </c>
      <c r="AN51" s="296">
        <v>0</v>
      </c>
      <c r="AO51" s="296">
        <v>0</v>
      </c>
      <c r="AP51" s="296">
        <v>0</v>
      </c>
      <c r="AQ51" s="296">
        <v>0</v>
      </c>
      <c r="AR51" s="296">
        <v>0</v>
      </c>
      <c r="AS51" s="296">
        <v>5.5226960437913861E-5</v>
      </c>
      <c r="AT51" s="296">
        <v>7.4682831350607886E-6</v>
      </c>
      <c r="AU51" s="296">
        <v>2.6297140575118204E-3</v>
      </c>
      <c r="AV51" s="296">
        <v>5.0105986692212598E-3</v>
      </c>
      <c r="AW51" s="296">
        <v>0.10616459040777862</v>
      </c>
      <c r="AX51" s="296">
        <v>1.3661103745124038E-6</v>
      </c>
      <c r="AY51" s="296">
        <v>0</v>
      </c>
      <c r="AZ51" s="296">
        <v>9.0598823952958121E-4</v>
      </c>
      <c r="BA51" s="296">
        <v>0</v>
      </c>
      <c r="BB51" s="296">
        <v>7.8066147769798619E-4</v>
      </c>
      <c r="BC51" s="296">
        <v>0</v>
      </c>
      <c r="BD51" s="296">
        <v>3.6318781518254311E-4</v>
      </c>
      <c r="BE51" s="296">
        <v>6.9369530070983432E-6</v>
      </c>
      <c r="BF51" s="296">
        <v>2.5622494310187052E-4</v>
      </c>
      <c r="BG51" s="296">
        <v>3.1582400276776671E-3</v>
      </c>
      <c r="BH51" s="296">
        <v>6.7444277630211342E-5</v>
      </c>
      <c r="BI51" s="296">
        <v>1.4580104326404188E-4</v>
      </c>
      <c r="BJ51" s="296">
        <v>2.7159429577462027E-5</v>
      </c>
      <c r="BK51" s="296">
        <v>2.5854637336504164E-4</v>
      </c>
      <c r="BL51" s="296">
        <v>0</v>
      </c>
      <c r="BM51" s="296">
        <v>3.0221175820676029E-5</v>
      </c>
      <c r="BN51" s="296">
        <v>0</v>
      </c>
      <c r="BO51" s="296">
        <v>0</v>
      </c>
      <c r="BP51" s="296">
        <v>5.6370919062455057E-5</v>
      </c>
      <c r="BQ51" s="296">
        <v>5.9883378890808684E-5</v>
      </c>
      <c r="BR51" s="296">
        <v>2.0326971673841586E-3</v>
      </c>
      <c r="BS51" s="296">
        <v>2.8601453265647987E-4</v>
      </c>
      <c r="BT51" s="296">
        <v>1.0390338319163868E-5</v>
      </c>
      <c r="BU51" s="296">
        <v>0</v>
      </c>
      <c r="BV51" s="296">
        <v>0</v>
      </c>
      <c r="BW51" s="296">
        <v>0</v>
      </c>
      <c r="BX51" s="296">
        <v>0</v>
      </c>
      <c r="BY51" s="296">
        <v>7.981240014800588E-6</v>
      </c>
      <c r="BZ51" s="296">
        <v>0</v>
      </c>
      <c r="CA51" s="296">
        <v>3.0188070008302554E-5</v>
      </c>
      <c r="CB51" s="296">
        <v>1.2997503945098543E-5</v>
      </c>
      <c r="CC51" s="296">
        <v>1.6478529883275699E-4</v>
      </c>
      <c r="CD51" s="296">
        <v>1.2630722492997472E-4</v>
      </c>
      <c r="CE51" s="296">
        <v>2.5424341738525962E-5</v>
      </c>
      <c r="CF51" s="296">
        <v>7.4401704373314322E-5</v>
      </c>
      <c r="CG51" s="296">
        <v>1.4841089362451813E-5</v>
      </c>
      <c r="CH51" s="296">
        <v>2.4973777533589732E-5</v>
      </c>
      <c r="CI51" s="296">
        <v>2.3093017542044706E-4</v>
      </c>
      <c r="CJ51" s="296">
        <v>1.190219145740107E-3</v>
      </c>
      <c r="CK51" s="296">
        <v>0</v>
      </c>
      <c r="CL51" s="296">
        <v>0</v>
      </c>
      <c r="CM51" s="296">
        <v>1.1472081576556879E-2</v>
      </c>
      <c r="CN51" s="296">
        <v>2.532000942541612E-3</v>
      </c>
      <c r="CO51" s="296">
        <v>2.8286275711167908E-3</v>
      </c>
      <c r="CP51" s="296">
        <v>0</v>
      </c>
      <c r="CQ51" s="296">
        <v>3.6198753244380973E-3</v>
      </c>
      <c r="CR51" s="296">
        <v>0</v>
      </c>
      <c r="CS51" s="296">
        <v>2.2649957435530135E-2</v>
      </c>
      <c r="CT51" s="296">
        <v>1.0725519485638851E-4</v>
      </c>
      <c r="CU51" s="296">
        <v>2.9149754599888683E-5</v>
      </c>
      <c r="CV51" s="296">
        <v>0</v>
      </c>
      <c r="CW51" s="296">
        <v>9.0324336750740006E-6</v>
      </c>
      <c r="CX51" s="296">
        <v>5.3272125133519144E-3</v>
      </c>
      <c r="CY51" s="296">
        <v>3.5301635728347472E-4</v>
      </c>
      <c r="CZ51" s="296">
        <v>2.6308729462463033E-2</v>
      </c>
      <c r="DA51" s="297">
        <v>0</v>
      </c>
      <c r="DB51" s="603"/>
      <c r="DC51" s="603"/>
    </row>
    <row r="52" spans="1:107" s="299" customFormat="1" ht="15" customHeight="1">
      <c r="A52" s="300" t="s">
        <v>377</v>
      </c>
      <c r="B52" s="301" t="s">
        <v>635</v>
      </c>
      <c r="C52" s="295">
        <v>0</v>
      </c>
      <c r="D52" s="296">
        <v>0</v>
      </c>
      <c r="E52" s="296">
        <v>0</v>
      </c>
      <c r="F52" s="296">
        <v>0</v>
      </c>
      <c r="G52" s="296">
        <v>0</v>
      </c>
      <c r="H52" s="296">
        <v>0</v>
      </c>
      <c r="I52" s="296">
        <v>0</v>
      </c>
      <c r="J52" s="296">
        <v>0</v>
      </c>
      <c r="K52" s="296">
        <v>0</v>
      </c>
      <c r="L52" s="296">
        <v>0</v>
      </c>
      <c r="M52" s="296">
        <v>0</v>
      </c>
      <c r="N52" s="296">
        <v>0</v>
      </c>
      <c r="O52" s="296">
        <v>0</v>
      </c>
      <c r="P52" s="296">
        <v>0</v>
      </c>
      <c r="Q52" s="296">
        <v>0</v>
      </c>
      <c r="R52" s="296">
        <v>0</v>
      </c>
      <c r="S52" s="296">
        <v>0</v>
      </c>
      <c r="T52" s="296">
        <v>0</v>
      </c>
      <c r="U52" s="296">
        <v>0</v>
      </c>
      <c r="V52" s="296">
        <v>0</v>
      </c>
      <c r="W52" s="296">
        <v>0</v>
      </c>
      <c r="X52" s="296">
        <v>0</v>
      </c>
      <c r="Y52" s="296">
        <v>0</v>
      </c>
      <c r="Z52" s="296">
        <v>0</v>
      </c>
      <c r="AA52" s="296">
        <v>0</v>
      </c>
      <c r="AB52" s="296">
        <v>0</v>
      </c>
      <c r="AC52" s="296">
        <v>0</v>
      </c>
      <c r="AD52" s="296">
        <v>0</v>
      </c>
      <c r="AE52" s="296">
        <v>0</v>
      </c>
      <c r="AF52" s="296">
        <v>0</v>
      </c>
      <c r="AG52" s="296">
        <v>0</v>
      </c>
      <c r="AH52" s="296">
        <v>0</v>
      </c>
      <c r="AI52" s="296">
        <v>0</v>
      </c>
      <c r="AJ52" s="296">
        <v>0</v>
      </c>
      <c r="AK52" s="296">
        <v>0</v>
      </c>
      <c r="AL52" s="296">
        <v>0</v>
      </c>
      <c r="AM52" s="296">
        <v>0</v>
      </c>
      <c r="AN52" s="296">
        <v>0</v>
      </c>
      <c r="AO52" s="296">
        <v>0</v>
      </c>
      <c r="AP52" s="296">
        <v>0</v>
      </c>
      <c r="AQ52" s="296">
        <v>0</v>
      </c>
      <c r="AR52" s="296">
        <v>0</v>
      </c>
      <c r="AS52" s="296">
        <v>0</v>
      </c>
      <c r="AT52" s="296">
        <v>7.3067815122650995E-4</v>
      </c>
      <c r="AU52" s="296">
        <v>6.8833679537233983E-4</v>
      </c>
      <c r="AV52" s="296">
        <v>1.8260071483645847E-3</v>
      </c>
      <c r="AW52" s="296">
        <v>0.11515319653106912</v>
      </c>
      <c r="AX52" s="296">
        <v>5.6665868017524643E-2</v>
      </c>
      <c r="AY52" s="296">
        <v>5.3452517343141485E-2</v>
      </c>
      <c r="AZ52" s="296">
        <v>3.2352270090803631E-2</v>
      </c>
      <c r="BA52" s="296">
        <v>0.15791446137963464</v>
      </c>
      <c r="BB52" s="296">
        <v>0.25319064220932269</v>
      </c>
      <c r="BC52" s="296">
        <v>0.39901160938227631</v>
      </c>
      <c r="BD52" s="296">
        <v>0.13464584039525287</v>
      </c>
      <c r="BE52" s="296">
        <v>0.22730682001579927</v>
      </c>
      <c r="BF52" s="296">
        <v>1.9195995861133585E-3</v>
      </c>
      <c r="BG52" s="296">
        <v>0</v>
      </c>
      <c r="BH52" s="296">
        <v>1.6269777110520846E-3</v>
      </c>
      <c r="BI52" s="296">
        <v>3.1317236666266658E-2</v>
      </c>
      <c r="BJ52" s="296">
        <v>0</v>
      </c>
      <c r="BK52" s="296">
        <v>0</v>
      </c>
      <c r="BL52" s="296">
        <v>0</v>
      </c>
      <c r="BM52" s="296">
        <v>0</v>
      </c>
      <c r="BN52" s="296">
        <v>0</v>
      </c>
      <c r="BO52" s="296">
        <v>0</v>
      </c>
      <c r="BP52" s="296">
        <v>0</v>
      </c>
      <c r="BQ52" s="296">
        <v>0</v>
      </c>
      <c r="BR52" s="296">
        <v>0</v>
      </c>
      <c r="BS52" s="296">
        <v>0</v>
      </c>
      <c r="BT52" s="296">
        <v>0</v>
      </c>
      <c r="BU52" s="296">
        <v>0</v>
      </c>
      <c r="BV52" s="296">
        <v>0</v>
      </c>
      <c r="BW52" s="296">
        <v>0</v>
      </c>
      <c r="BX52" s="296">
        <v>0</v>
      </c>
      <c r="BY52" s="296">
        <v>0</v>
      </c>
      <c r="BZ52" s="296">
        <v>0</v>
      </c>
      <c r="CA52" s="296">
        <v>0</v>
      </c>
      <c r="CB52" s="296">
        <v>0</v>
      </c>
      <c r="CC52" s="296">
        <v>0</v>
      </c>
      <c r="CD52" s="296">
        <v>0</v>
      </c>
      <c r="CE52" s="296">
        <v>1.1843637455835076E-7</v>
      </c>
      <c r="CF52" s="296">
        <v>0</v>
      </c>
      <c r="CG52" s="296">
        <v>0</v>
      </c>
      <c r="CH52" s="296">
        <v>0</v>
      </c>
      <c r="CI52" s="296">
        <v>0</v>
      </c>
      <c r="CJ52" s="296">
        <v>0</v>
      </c>
      <c r="CK52" s="296">
        <v>0</v>
      </c>
      <c r="CL52" s="296">
        <v>3.6035523317539859E-5</v>
      </c>
      <c r="CM52" s="296">
        <v>0</v>
      </c>
      <c r="CN52" s="296">
        <v>0</v>
      </c>
      <c r="CO52" s="296">
        <v>0</v>
      </c>
      <c r="CP52" s="296">
        <v>0</v>
      </c>
      <c r="CQ52" s="296">
        <v>0</v>
      </c>
      <c r="CR52" s="296">
        <v>0</v>
      </c>
      <c r="CS52" s="296">
        <v>1.217295195094468E-2</v>
      </c>
      <c r="CT52" s="296">
        <v>0</v>
      </c>
      <c r="CU52" s="296">
        <v>0</v>
      </c>
      <c r="CV52" s="296">
        <v>0</v>
      </c>
      <c r="CW52" s="296">
        <v>0</v>
      </c>
      <c r="CX52" s="296">
        <v>0</v>
      </c>
      <c r="CY52" s="296">
        <v>0</v>
      </c>
      <c r="CZ52" s="296">
        <v>0</v>
      </c>
      <c r="DA52" s="297">
        <v>0</v>
      </c>
      <c r="DB52" s="602"/>
      <c r="DC52" s="602"/>
    </row>
    <row r="53" spans="1:107" s="299" customFormat="1" ht="15" customHeight="1">
      <c r="A53" s="300" t="s">
        <v>378</v>
      </c>
      <c r="B53" s="301" t="s">
        <v>636</v>
      </c>
      <c r="C53" s="295">
        <v>0</v>
      </c>
      <c r="D53" s="296">
        <v>0</v>
      </c>
      <c r="E53" s="296">
        <v>0</v>
      </c>
      <c r="F53" s="296">
        <v>0</v>
      </c>
      <c r="G53" s="296">
        <v>3.4170265755086069E-6</v>
      </c>
      <c r="H53" s="296">
        <v>0</v>
      </c>
      <c r="I53" s="296">
        <v>0</v>
      </c>
      <c r="J53" s="296">
        <v>1.5251281010668789E-5</v>
      </c>
      <c r="K53" s="296">
        <v>1.7657288856575905E-7</v>
      </c>
      <c r="L53" s="296">
        <v>8.7057274189259346E-7</v>
      </c>
      <c r="M53" s="296">
        <v>0</v>
      </c>
      <c r="N53" s="296">
        <v>8.0624771692353239E-7</v>
      </c>
      <c r="O53" s="296">
        <v>7.0002210553138919E-8</v>
      </c>
      <c r="P53" s="296">
        <v>3.8656642999136992E-7</v>
      </c>
      <c r="Q53" s="296">
        <v>0</v>
      </c>
      <c r="R53" s="296">
        <v>0</v>
      </c>
      <c r="S53" s="296">
        <v>8.5801779014086074E-8</v>
      </c>
      <c r="T53" s="296">
        <v>2.0109725010094554E-6</v>
      </c>
      <c r="U53" s="296">
        <v>1.0273544989434054E-5</v>
      </c>
      <c r="V53" s="296">
        <v>5.8194308208695131E-7</v>
      </c>
      <c r="W53" s="296">
        <v>8.8555923265477371E-5</v>
      </c>
      <c r="X53" s="296">
        <v>1.93211226837855E-4</v>
      </c>
      <c r="Y53" s="296">
        <v>0</v>
      </c>
      <c r="Z53" s="296">
        <v>0</v>
      </c>
      <c r="AA53" s="296">
        <v>0</v>
      </c>
      <c r="AB53" s="296">
        <v>0</v>
      </c>
      <c r="AC53" s="296">
        <v>2.9209700729197401E-6</v>
      </c>
      <c r="AD53" s="296">
        <v>1.2856610226147775E-6</v>
      </c>
      <c r="AE53" s="296">
        <v>0</v>
      </c>
      <c r="AF53" s="296">
        <v>2.2788776527560176E-7</v>
      </c>
      <c r="AG53" s="296">
        <v>1.168463178804078E-6</v>
      </c>
      <c r="AH53" s="296">
        <v>0</v>
      </c>
      <c r="AI53" s="296">
        <v>0</v>
      </c>
      <c r="AJ53" s="296">
        <v>5.0173332138093068E-7</v>
      </c>
      <c r="AK53" s="296">
        <v>0</v>
      </c>
      <c r="AL53" s="296">
        <v>0</v>
      </c>
      <c r="AM53" s="296">
        <v>0</v>
      </c>
      <c r="AN53" s="296">
        <v>2.5017037645012825E-7</v>
      </c>
      <c r="AO53" s="296">
        <v>6.8437707808248188E-7</v>
      </c>
      <c r="AP53" s="296">
        <v>0</v>
      </c>
      <c r="AQ53" s="296">
        <v>0</v>
      </c>
      <c r="AR53" s="296">
        <v>3.0014649809685502E-5</v>
      </c>
      <c r="AS53" s="296">
        <v>1.3568376734414427E-6</v>
      </c>
      <c r="AT53" s="296">
        <v>3.4558235493637956E-3</v>
      </c>
      <c r="AU53" s="296">
        <v>1.0057110698060479E-3</v>
      </c>
      <c r="AV53" s="296">
        <v>7.087628885120407E-3</v>
      </c>
      <c r="AW53" s="296">
        <v>5.8470626952155123E-2</v>
      </c>
      <c r="AX53" s="296">
        <v>0.1913547281230184</v>
      </c>
      <c r="AY53" s="296">
        <v>0.23402470729913843</v>
      </c>
      <c r="AZ53" s="296">
        <v>2.0268874754990198E-2</v>
      </c>
      <c r="BA53" s="296">
        <v>2.4833918463599947E-2</v>
      </c>
      <c r="BB53" s="296">
        <v>0.18278530044658073</v>
      </c>
      <c r="BC53" s="296">
        <v>3.0210537495608696E-3</v>
      </c>
      <c r="BD53" s="296">
        <v>0.10558413989133955</v>
      </c>
      <c r="BE53" s="296">
        <v>9.401454211863039E-2</v>
      </c>
      <c r="BF53" s="296">
        <v>1.159060001401688E-3</v>
      </c>
      <c r="BG53" s="296">
        <v>1.1197396461766274E-3</v>
      </c>
      <c r="BH53" s="296">
        <v>2.9472225430188242E-4</v>
      </c>
      <c r="BI53" s="296">
        <v>7.4503990542669216E-3</v>
      </c>
      <c r="BJ53" s="296">
        <v>0</v>
      </c>
      <c r="BK53" s="296">
        <v>2.9908281311930241E-4</v>
      </c>
      <c r="BL53" s="296">
        <v>1.2749679993235316E-4</v>
      </c>
      <c r="BM53" s="296">
        <v>3.6545738671268612E-5</v>
      </c>
      <c r="BN53" s="296">
        <v>1.0077500742606601E-6</v>
      </c>
      <c r="BO53" s="296">
        <v>6.6319506158429343E-7</v>
      </c>
      <c r="BP53" s="296">
        <v>3.3367913614475801E-6</v>
      </c>
      <c r="BQ53" s="296">
        <v>0</v>
      </c>
      <c r="BR53" s="296">
        <v>4.5238162862784043E-6</v>
      </c>
      <c r="BS53" s="296">
        <v>1.1252943043020761E-5</v>
      </c>
      <c r="BT53" s="296">
        <v>9.1834189015990402E-6</v>
      </c>
      <c r="BU53" s="296">
        <v>0</v>
      </c>
      <c r="BV53" s="296">
        <v>0</v>
      </c>
      <c r="BW53" s="296">
        <v>0</v>
      </c>
      <c r="BX53" s="296">
        <v>4.3979133000869414E-6</v>
      </c>
      <c r="BY53" s="296">
        <v>8.0544624002574739E-8</v>
      </c>
      <c r="BZ53" s="296">
        <v>0</v>
      </c>
      <c r="CA53" s="296">
        <v>6.671396686917691E-7</v>
      </c>
      <c r="CB53" s="296">
        <v>5.3414399774377575E-7</v>
      </c>
      <c r="CC53" s="296">
        <v>0</v>
      </c>
      <c r="CD53" s="296">
        <v>1.2536697263521063E-6</v>
      </c>
      <c r="CE53" s="296">
        <v>2.2108123250892144E-6</v>
      </c>
      <c r="CF53" s="296">
        <v>1.7228525026410692E-6</v>
      </c>
      <c r="CG53" s="296">
        <v>8.6737147636220137E-5</v>
      </c>
      <c r="CH53" s="296">
        <v>7.8873411873761504E-4</v>
      </c>
      <c r="CI53" s="296">
        <v>4.2807147025916237E-4</v>
      </c>
      <c r="CJ53" s="296">
        <v>2.3726430519063272E-4</v>
      </c>
      <c r="CK53" s="296">
        <v>7.5707833751116194E-6</v>
      </c>
      <c r="CL53" s="296">
        <v>7.7740424265625857E-4</v>
      </c>
      <c r="CM53" s="296">
        <v>2.1913302947011798E-7</v>
      </c>
      <c r="CN53" s="296">
        <v>7.3249909033167318E-6</v>
      </c>
      <c r="CO53" s="296">
        <v>1.1282018072418598E-7</v>
      </c>
      <c r="CP53" s="296">
        <v>0</v>
      </c>
      <c r="CQ53" s="296">
        <v>1.7010054799926483E-6</v>
      </c>
      <c r="CR53" s="296">
        <v>1.4391443423398185E-7</v>
      </c>
      <c r="CS53" s="296">
        <v>4.7718614597630646E-2</v>
      </c>
      <c r="CT53" s="296">
        <v>5.7521126510382908E-6</v>
      </c>
      <c r="CU53" s="296">
        <v>4.6244140229582701E-7</v>
      </c>
      <c r="CV53" s="296">
        <v>0</v>
      </c>
      <c r="CW53" s="296">
        <v>1.0398512808775938E-6</v>
      </c>
      <c r="CX53" s="296">
        <v>2.7973474376710079E-8</v>
      </c>
      <c r="CY53" s="296">
        <v>7.9750775605281335E-5</v>
      </c>
      <c r="CZ53" s="296">
        <v>2.5670490177411541E-2</v>
      </c>
      <c r="DA53" s="297">
        <v>0</v>
      </c>
      <c r="DB53" s="603"/>
      <c r="DC53" s="603"/>
    </row>
    <row r="54" spans="1:107" s="299" customFormat="1" ht="15" customHeight="1">
      <c r="A54" s="300" t="s">
        <v>379</v>
      </c>
      <c r="B54" s="301" t="s">
        <v>637</v>
      </c>
      <c r="C54" s="295">
        <v>0</v>
      </c>
      <c r="D54" s="296">
        <v>1.0115894381339797E-4</v>
      </c>
      <c r="E54" s="296">
        <v>0</v>
      </c>
      <c r="F54" s="296">
        <v>0</v>
      </c>
      <c r="G54" s="296">
        <v>5.3234811324567866E-4</v>
      </c>
      <c r="H54" s="296">
        <v>0</v>
      </c>
      <c r="I54" s="296">
        <v>0</v>
      </c>
      <c r="J54" s="296">
        <v>6.0940499970596048E-5</v>
      </c>
      <c r="K54" s="296">
        <v>0</v>
      </c>
      <c r="L54" s="296">
        <v>0</v>
      </c>
      <c r="M54" s="296">
        <v>0</v>
      </c>
      <c r="N54" s="296">
        <v>0</v>
      </c>
      <c r="O54" s="296">
        <v>0</v>
      </c>
      <c r="P54" s="296">
        <v>0</v>
      </c>
      <c r="Q54" s="296">
        <v>0</v>
      </c>
      <c r="R54" s="296">
        <v>0</v>
      </c>
      <c r="S54" s="296">
        <v>0</v>
      </c>
      <c r="T54" s="296">
        <v>2.2455859594605583E-5</v>
      </c>
      <c r="U54" s="296">
        <v>1.8255299173532819E-4</v>
      </c>
      <c r="V54" s="296">
        <v>0</v>
      </c>
      <c r="W54" s="296">
        <v>0</v>
      </c>
      <c r="X54" s="296">
        <v>0</v>
      </c>
      <c r="Y54" s="296">
        <v>0</v>
      </c>
      <c r="Z54" s="296">
        <v>0</v>
      </c>
      <c r="AA54" s="296">
        <v>0</v>
      </c>
      <c r="AB54" s="296">
        <v>0</v>
      </c>
      <c r="AC54" s="296">
        <v>0</v>
      </c>
      <c r="AD54" s="296">
        <v>0</v>
      </c>
      <c r="AE54" s="296">
        <v>0</v>
      </c>
      <c r="AF54" s="296">
        <v>3.099273607748184E-6</v>
      </c>
      <c r="AG54" s="296">
        <v>0</v>
      </c>
      <c r="AH54" s="296">
        <v>0</v>
      </c>
      <c r="AI54" s="296">
        <v>0</v>
      </c>
      <c r="AJ54" s="296">
        <v>1.3162137464226414E-5</v>
      </c>
      <c r="AK54" s="296">
        <v>0</v>
      </c>
      <c r="AL54" s="296">
        <v>0</v>
      </c>
      <c r="AM54" s="296">
        <v>0</v>
      </c>
      <c r="AN54" s="296">
        <v>0</v>
      </c>
      <c r="AO54" s="296">
        <v>0</v>
      </c>
      <c r="AP54" s="296">
        <v>0</v>
      </c>
      <c r="AQ54" s="296">
        <v>0</v>
      </c>
      <c r="AR54" s="296">
        <v>2.743721450746874E-6</v>
      </c>
      <c r="AS54" s="296">
        <v>1.0292897248149841E-3</v>
      </c>
      <c r="AT54" s="296">
        <v>1.2134404202153977E-4</v>
      </c>
      <c r="AU54" s="296">
        <v>2.4031126902853212E-2</v>
      </c>
      <c r="AV54" s="296">
        <v>1.9568473522784947E-2</v>
      </c>
      <c r="AW54" s="296">
        <v>1.3371440250137041E-2</v>
      </c>
      <c r="AX54" s="296">
        <v>0</v>
      </c>
      <c r="AY54" s="296">
        <v>1.1841747536377476E-3</v>
      </c>
      <c r="AZ54" s="296">
        <v>0.18230134005360216</v>
      </c>
      <c r="BA54" s="296">
        <v>2.5878314117726089E-2</v>
      </c>
      <c r="BB54" s="296">
        <v>2.2154440384396918E-2</v>
      </c>
      <c r="BC54" s="296">
        <v>3.0364131012001537E-3</v>
      </c>
      <c r="BD54" s="296">
        <v>1.0270453370500334E-2</v>
      </c>
      <c r="BE54" s="296">
        <v>1.6163666788417269E-2</v>
      </c>
      <c r="BF54" s="296">
        <v>2.5282179053238697E-2</v>
      </c>
      <c r="BG54" s="296">
        <v>1.6075872409974008E-2</v>
      </c>
      <c r="BH54" s="296">
        <v>9.9757477768795469E-3</v>
      </c>
      <c r="BI54" s="296">
        <v>3.5924027880174045E-3</v>
      </c>
      <c r="BJ54" s="296">
        <v>0</v>
      </c>
      <c r="BK54" s="296">
        <v>1.7655073325406263E-3</v>
      </c>
      <c r="BL54" s="296">
        <v>2.2722616576139969E-3</v>
      </c>
      <c r="BM54" s="296">
        <v>2.3823463311522966E-3</v>
      </c>
      <c r="BN54" s="296">
        <v>0</v>
      </c>
      <c r="BO54" s="296">
        <v>0</v>
      </c>
      <c r="BP54" s="296">
        <v>0</v>
      </c>
      <c r="BQ54" s="296">
        <v>0</v>
      </c>
      <c r="BR54" s="296">
        <v>2.0134409607489109E-7</v>
      </c>
      <c r="BS54" s="296">
        <v>0</v>
      </c>
      <c r="BT54" s="296">
        <v>0</v>
      </c>
      <c r="BU54" s="296">
        <v>0</v>
      </c>
      <c r="BV54" s="296">
        <v>0</v>
      </c>
      <c r="BW54" s="296">
        <v>0</v>
      </c>
      <c r="BX54" s="296">
        <v>4.914668112847157E-5</v>
      </c>
      <c r="BY54" s="296">
        <v>3.0753401891892171E-7</v>
      </c>
      <c r="BZ54" s="296">
        <v>1.132221213030791E-5</v>
      </c>
      <c r="CA54" s="296">
        <v>0</v>
      </c>
      <c r="CB54" s="296">
        <v>0</v>
      </c>
      <c r="CC54" s="296">
        <v>0</v>
      </c>
      <c r="CD54" s="296">
        <v>2.1782511495367846E-5</v>
      </c>
      <c r="CE54" s="296">
        <v>0</v>
      </c>
      <c r="CF54" s="296">
        <v>0</v>
      </c>
      <c r="CG54" s="296">
        <v>1.1939103010310619E-6</v>
      </c>
      <c r="CH54" s="296">
        <v>0</v>
      </c>
      <c r="CI54" s="296">
        <v>0</v>
      </c>
      <c r="CJ54" s="296">
        <v>8.138370886958636E-8</v>
      </c>
      <c r="CK54" s="296">
        <v>0</v>
      </c>
      <c r="CL54" s="296">
        <v>0</v>
      </c>
      <c r="CM54" s="296">
        <v>0</v>
      </c>
      <c r="CN54" s="296">
        <v>0</v>
      </c>
      <c r="CO54" s="296">
        <v>0</v>
      </c>
      <c r="CP54" s="296">
        <v>0</v>
      </c>
      <c r="CQ54" s="296">
        <v>0</v>
      </c>
      <c r="CR54" s="296">
        <v>0</v>
      </c>
      <c r="CS54" s="296">
        <v>1.8541180718488107E-2</v>
      </c>
      <c r="CT54" s="296">
        <v>7.6875719392807353E-8</v>
      </c>
      <c r="CU54" s="296">
        <v>0</v>
      </c>
      <c r="CV54" s="296">
        <v>0</v>
      </c>
      <c r="CW54" s="296">
        <v>0</v>
      </c>
      <c r="CX54" s="296">
        <v>0</v>
      </c>
      <c r="CY54" s="296">
        <v>2.0761337383511963E-5</v>
      </c>
      <c r="CZ54" s="296">
        <v>0</v>
      </c>
      <c r="DA54" s="297">
        <v>3.1340489269081757E-4</v>
      </c>
      <c r="DB54" s="298"/>
      <c r="DC54" s="298"/>
    </row>
    <row r="55" spans="1:107" s="299" customFormat="1" ht="15" customHeight="1">
      <c r="A55" s="300" t="s">
        <v>380</v>
      </c>
      <c r="B55" s="301" t="s">
        <v>531</v>
      </c>
      <c r="C55" s="295">
        <v>0</v>
      </c>
      <c r="D55" s="296">
        <v>0</v>
      </c>
      <c r="E55" s="296">
        <v>0</v>
      </c>
      <c r="F55" s="296">
        <v>0</v>
      </c>
      <c r="G55" s="296">
        <v>0</v>
      </c>
      <c r="H55" s="296">
        <v>0</v>
      </c>
      <c r="I55" s="296">
        <v>0</v>
      </c>
      <c r="J55" s="296">
        <v>0</v>
      </c>
      <c r="K55" s="296">
        <v>0</v>
      </c>
      <c r="L55" s="296">
        <v>0</v>
      </c>
      <c r="M55" s="296">
        <v>0</v>
      </c>
      <c r="N55" s="296">
        <v>0</v>
      </c>
      <c r="O55" s="296">
        <v>0</v>
      </c>
      <c r="P55" s="296">
        <v>0</v>
      </c>
      <c r="Q55" s="296">
        <v>0</v>
      </c>
      <c r="R55" s="296">
        <v>0</v>
      </c>
      <c r="S55" s="296">
        <v>0</v>
      </c>
      <c r="T55" s="296">
        <v>0</v>
      </c>
      <c r="U55" s="296">
        <v>0</v>
      </c>
      <c r="V55" s="296">
        <v>0</v>
      </c>
      <c r="W55" s="296">
        <v>0</v>
      </c>
      <c r="X55" s="296">
        <v>0</v>
      </c>
      <c r="Y55" s="296">
        <v>0</v>
      </c>
      <c r="Z55" s="296">
        <v>0</v>
      </c>
      <c r="AA55" s="296">
        <v>0</v>
      </c>
      <c r="AB55" s="296">
        <v>0</v>
      </c>
      <c r="AC55" s="296">
        <v>0</v>
      </c>
      <c r="AD55" s="296">
        <v>0</v>
      </c>
      <c r="AE55" s="296">
        <v>0</v>
      </c>
      <c r="AF55" s="296">
        <v>4.7400655177325165E-6</v>
      </c>
      <c r="AG55" s="296">
        <v>0</v>
      </c>
      <c r="AH55" s="296">
        <v>0</v>
      </c>
      <c r="AI55" s="296">
        <v>0</v>
      </c>
      <c r="AJ55" s="296">
        <v>0</v>
      </c>
      <c r="AK55" s="296">
        <v>0</v>
      </c>
      <c r="AL55" s="296">
        <v>0</v>
      </c>
      <c r="AM55" s="296">
        <v>0</v>
      </c>
      <c r="AN55" s="296">
        <v>0</v>
      </c>
      <c r="AO55" s="296">
        <v>0</v>
      </c>
      <c r="AP55" s="296">
        <v>0</v>
      </c>
      <c r="AQ55" s="296">
        <v>0</v>
      </c>
      <c r="AR55" s="296">
        <v>0</v>
      </c>
      <c r="AS55" s="296">
        <v>0</v>
      </c>
      <c r="AT55" s="296">
        <v>0</v>
      </c>
      <c r="AU55" s="296">
        <v>0</v>
      </c>
      <c r="AV55" s="296">
        <v>0</v>
      </c>
      <c r="AW55" s="296">
        <v>0</v>
      </c>
      <c r="AX55" s="296">
        <v>0</v>
      </c>
      <c r="AY55" s="296">
        <v>0</v>
      </c>
      <c r="AZ55" s="296">
        <v>0</v>
      </c>
      <c r="BA55" s="296">
        <v>0.10760032951142506</v>
      </c>
      <c r="BB55" s="296">
        <v>0</v>
      </c>
      <c r="BC55" s="296">
        <v>1.3071788629177866E-6</v>
      </c>
      <c r="BD55" s="296">
        <v>0</v>
      </c>
      <c r="BE55" s="296">
        <v>0</v>
      </c>
      <c r="BF55" s="296">
        <v>0</v>
      </c>
      <c r="BG55" s="296">
        <v>6.489465475053134E-4</v>
      </c>
      <c r="BH55" s="296">
        <v>2.7490472340916967E-3</v>
      </c>
      <c r="BI55" s="296">
        <v>2.6614685287670756E-6</v>
      </c>
      <c r="BJ55" s="296">
        <v>0</v>
      </c>
      <c r="BK55" s="296">
        <v>3.4570761494252871E-3</v>
      </c>
      <c r="BL55" s="296">
        <v>0</v>
      </c>
      <c r="BM55" s="296">
        <v>0</v>
      </c>
      <c r="BN55" s="296">
        <v>0</v>
      </c>
      <c r="BO55" s="296">
        <v>0</v>
      </c>
      <c r="BP55" s="296">
        <v>0</v>
      </c>
      <c r="BQ55" s="296">
        <v>0</v>
      </c>
      <c r="BR55" s="296">
        <v>0</v>
      </c>
      <c r="BS55" s="296">
        <v>0</v>
      </c>
      <c r="BT55" s="296">
        <v>0</v>
      </c>
      <c r="BU55" s="296">
        <v>0</v>
      </c>
      <c r="BV55" s="296">
        <v>0</v>
      </c>
      <c r="BW55" s="296">
        <v>0</v>
      </c>
      <c r="BX55" s="296">
        <v>0</v>
      </c>
      <c r="BY55" s="296">
        <v>5.7787106602574527E-5</v>
      </c>
      <c r="BZ55" s="296">
        <v>0</v>
      </c>
      <c r="CA55" s="296">
        <v>0</v>
      </c>
      <c r="CB55" s="296">
        <v>0</v>
      </c>
      <c r="CC55" s="296">
        <v>0</v>
      </c>
      <c r="CD55" s="296">
        <v>0</v>
      </c>
      <c r="CE55" s="296">
        <v>8.6853341342790559E-7</v>
      </c>
      <c r="CF55" s="296">
        <v>0</v>
      </c>
      <c r="CG55" s="296">
        <v>0</v>
      </c>
      <c r="CH55" s="296">
        <v>0</v>
      </c>
      <c r="CI55" s="296">
        <v>1.4336579380067873E-4</v>
      </c>
      <c r="CJ55" s="296">
        <v>7.8508664386790783E-4</v>
      </c>
      <c r="CK55" s="296">
        <v>0</v>
      </c>
      <c r="CL55" s="296">
        <v>0</v>
      </c>
      <c r="CM55" s="296">
        <v>0</v>
      </c>
      <c r="CN55" s="296">
        <v>0</v>
      </c>
      <c r="CO55" s="296">
        <v>0</v>
      </c>
      <c r="CP55" s="296">
        <v>0</v>
      </c>
      <c r="CQ55" s="296">
        <v>8.7554821945633865E-5</v>
      </c>
      <c r="CR55" s="296">
        <v>0</v>
      </c>
      <c r="CS55" s="296">
        <v>7.0925795303661823E-3</v>
      </c>
      <c r="CT55" s="296">
        <v>2.5938772143361349E-5</v>
      </c>
      <c r="CU55" s="296">
        <v>0</v>
      </c>
      <c r="CV55" s="296">
        <v>0</v>
      </c>
      <c r="CW55" s="296">
        <v>0</v>
      </c>
      <c r="CX55" s="296">
        <v>1.4134996602551604E-4</v>
      </c>
      <c r="CY55" s="296">
        <v>8.5769354793586656E-6</v>
      </c>
      <c r="CZ55" s="296">
        <v>0</v>
      </c>
      <c r="DA55" s="297">
        <v>0</v>
      </c>
      <c r="DC55" s="298"/>
    </row>
    <row r="56" spans="1:107" s="299" customFormat="1" ht="15" customHeight="1">
      <c r="A56" s="300" t="s">
        <v>381</v>
      </c>
      <c r="B56" s="301" t="s">
        <v>638</v>
      </c>
      <c r="C56" s="295">
        <v>0</v>
      </c>
      <c r="D56" s="296">
        <v>0</v>
      </c>
      <c r="E56" s="296">
        <v>0</v>
      </c>
      <c r="F56" s="296">
        <v>0</v>
      </c>
      <c r="G56" s="296">
        <v>0</v>
      </c>
      <c r="H56" s="296">
        <v>0</v>
      </c>
      <c r="I56" s="296">
        <v>0</v>
      </c>
      <c r="J56" s="296">
        <v>0</v>
      </c>
      <c r="K56" s="296">
        <v>0</v>
      </c>
      <c r="L56" s="296">
        <v>0</v>
      </c>
      <c r="M56" s="296">
        <v>0</v>
      </c>
      <c r="N56" s="296">
        <v>0</v>
      </c>
      <c r="O56" s="296">
        <v>0</v>
      </c>
      <c r="P56" s="296">
        <v>0</v>
      </c>
      <c r="Q56" s="296">
        <v>0</v>
      </c>
      <c r="R56" s="296">
        <v>0</v>
      </c>
      <c r="S56" s="296">
        <v>0</v>
      </c>
      <c r="T56" s="296">
        <v>0</v>
      </c>
      <c r="U56" s="296">
        <v>0</v>
      </c>
      <c r="V56" s="296">
        <v>0</v>
      </c>
      <c r="W56" s="296">
        <v>0</v>
      </c>
      <c r="X56" s="296">
        <v>0</v>
      </c>
      <c r="Y56" s="296">
        <v>0</v>
      </c>
      <c r="Z56" s="296">
        <v>0</v>
      </c>
      <c r="AA56" s="296">
        <v>0</v>
      </c>
      <c r="AB56" s="296">
        <v>0</v>
      </c>
      <c r="AC56" s="296">
        <v>0</v>
      </c>
      <c r="AD56" s="296">
        <v>0</v>
      </c>
      <c r="AE56" s="296">
        <v>0</v>
      </c>
      <c r="AF56" s="296">
        <v>0</v>
      </c>
      <c r="AG56" s="296">
        <v>0</v>
      </c>
      <c r="AH56" s="296">
        <v>0</v>
      </c>
      <c r="AI56" s="296">
        <v>0</v>
      </c>
      <c r="AJ56" s="296">
        <v>0</v>
      </c>
      <c r="AK56" s="296">
        <v>0</v>
      </c>
      <c r="AL56" s="296">
        <v>0</v>
      </c>
      <c r="AM56" s="296">
        <v>0</v>
      </c>
      <c r="AN56" s="296">
        <v>0</v>
      </c>
      <c r="AO56" s="296">
        <v>0</v>
      </c>
      <c r="AP56" s="296">
        <v>0</v>
      </c>
      <c r="AQ56" s="296">
        <v>0</v>
      </c>
      <c r="AR56" s="296">
        <v>0</v>
      </c>
      <c r="AS56" s="296">
        <v>0</v>
      </c>
      <c r="AT56" s="296">
        <v>0</v>
      </c>
      <c r="AU56" s="296">
        <v>1.8015653628207196E-3</v>
      </c>
      <c r="AV56" s="296">
        <v>3.267793042323826E-3</v>
      </c>
      <c r="AW56" s="296">
        <v>2.9187932853209689E-3</v>
      </c>
      <c r="AX56" s="296">
        <v>1.0958907399934667E-6</v>
      </c>
      <c r="AY56" s="296">
        <v>0</v>
      </c>
      <c r="AZ56" s="296">
        <v>3.625745029801192E-3</v>
      </c>
      <c r="BA56" s="296">
        <v>0</v>
      </c>
      <c r="BB56" s="296">
        <v>4.944218770507805E-2</v>
      </c>
      <c r="BC56" s="296">
        <v>0</v>
      </c>
      <c r="BD56" s="296">
        <v>3.7466836594598791E-4</v>
      </c>
      <c r="BE56" s="296">
        <v>5.7477610630243417E-5</v>
      </c>
      <c r="BF56" s="296">
        <v>1.1172444367213689E-5</v>
      </c>
      <c r="BG56" s="296">
        <v>5.8443949493999703E-3</v>
      </c>
      <c r="BH56" s="296">
        <v>1.7877353043076568E-4</v>
      </c>
      <c r="BI56" s="296">
        <v>0</v>
      </c>
      <c r="BJ56" s="296">
        <v>0</v>
      </c>
      <c r="BK56" s="296">
        <v>1.0102061038446294E-4</v>
      </c>
      <c r="BL56" s="296">
        <v>4.291697883684912E-5</v>
      </c>
      <c r="BM56" s="296">
        <v>1.1905199491746864E-4</v>
      </c>
      <c r="BN56" s="296">
        <v>0</v>
      </c>
      <c r="BO56" s="296">
        <v>0</v>
      </c>
      <c r="BP56" s="296">
        <v>0</v>
      </c>
      <c r="BQ56" s="296">
        <v>0</v>
      </c>
      <c r="BR56" s="296">
        <v>0</v>
      </c>
      <c r="BS56" s="296">
        <v>0</v>
      </c>
      <c r="BT56" s="296">
        <v>0</v>
      </c>
      <c r="BU56" s="296">
        <v>0</v>
      </c>
      <c r="BV56" s="296">
        <v>0</v>
      </c>
      <c r="BW56" s="296">
        <v>0</v>
      </c>
      <c r="BX56" s="296">
        <v>3.1884871425630323E-6</v>
      </c>
      <c r="BY56" s="296">
        <v>0</v>
      </c>
      <c r="BZ56" s="296">
        <v>0</v>
      </c>
      <c r="CA56" s="296">
        <v>0</v>
      </c>
      <c r="CB56" s="296">
        <v>0</v>
      </c>
      <c r="CC56" s="296">
        <v>0</v>
      </c>
      <c r="CD56" s="296">
        <v>0</v>
      </c>
      <c r="CE56" s="296">
        <v>0</v>
      </c>
      <c r="CF56" s="296">
        <v>0</v>
      </c>
      <c r="CG56" s="296">
        <v>0</v>
      </c>
      <c r="CH56" s="296">
        <v>0</v>
      </c>
      <c r="CI56" s="296">
        <v>1.8126573383607838E-6</v>
      </c>
      <c r="CJ56" s="296">
        <v>5.7514087014106592E-5</v>
      </c>
      <c r="CK56" s="296">
        <v>0</v>
      </c>
      <c r="CL56" s="296">
        <v>0</v>
      </c>
      <c r="CM56" s="296">
        <v>8.7997563691500234E-5</v>
      </c>
      <c r="CN56" s="296">
        <v>0</v>
      </c>
      <c r="CO56" s="296">
        <v>0</v>
      </c>
      <c r="CP56" s="296">
        <v>0</v>
      </c>
      <c r="CQ56" s="296">
        <v>0</v>
      </c>
      <c r="CR56" s="296">
        <v>0</v>
      </c>
      <c r="CS56" s="296">
        <v>2.5424254063656244E-3</v>
      </c>
      <c r="CT56" s="296">
        <v>1.1110802502831039E-5</v>
      </c>
      <c r="CU56" s="296">
        <v>0</v>
      </c>
      <c r="CV56" s="296">
        <v>0</v>
      </c>
      <c r="CW56" s="296">
        <v>0</v>
      </c>
      <c r="CX56" s="296">
        <v>0</v>
      </c>
      <c r="CY56" s="296">
        <v>0</v>
      </c>
      <c r="CZ56" s="296">
        <v>0</v>
      </c>
      <c r="DA56" s="297">
        <v>0</v>
      </c>
      <c r="DB56" s="602"/>
      <c r="DC56" s="602"/>
    </row>
    <row r="57" spans="1:107" s="299" customFormat="1" ht="15" customHeight="1">
      <c r="A57" s="300" t="s">
        <v>382</v>
      </c>
      <c r="B57" s="301" t="s">
        <v>639</v>
      </c>
      <c r="C57" s="295">
        <v>2.9315757325098965E-6</v>
      </c>
      <c r="D57" s="296">
        <v>7.8243197493160297E-5</v>
      </c>
      <c r="E57" s="296">
        <v>4.715796380113692E-6</v>
      </c>
      <c r="F57" s="296">
        <v>0</v>
      </c>
      <c r="G57" s="296">
        <v>6.4938896946264914E-4</v>
      </c>
      <c r="H57" s="296">
        <v>0</v>
      </c>
      <c r="I57" s="296">
        <v>0</v>
      </c>
      <c r="J57" s="296">
        <v>1.553562692781685E-4</v>
      </c>
      <c r="K57" s="296">
        <v>0</v>
      </c>
      <c r="L57" s="296">
        <v>0</v>
      </c>
      <c r="M57" s="296">
        <v>0</v>
      </c>
      <c r="N57" s="296">
        <v>0</v>
      </c>
      <c r="O57" s="296">
        <v>0</v>
      </c>
      <c r="P57" s="296">
        <v>0</v>
      </c>
      <c r="Q57" s="296">
        <v>0</v>
      </c>
      <c r="R57" s="296">
        <v>0</v>
      </c>
      <c r="S57" s="296">
        <v>0</v>
      </c>
      <c r="T57" s="296">
        <v>2.0286126106674329E-6</v>
      </c>
      <c r="U57" s="296">
        <v>4.7147668774587357E-4</v>
      </c>
      <c r="V57" s="296">
        <v>0</v>
      </c>
      <c r="W57" s="296">
        <v>0</v>
      </c>
      <c r="X57" s="296">
        <v>1.5215032564669513E-5</v>
      </c>
      <c r="Y57" s="296">
        <v>0</v>
      </c>
      <c r="Z57" s="296">
        <v>6.7300789662598709E-6</v>
      </c>
      <c r="AA57" s="296">
        <v>0</v>
      </c>
      <c r="AB57" s="296">
        <v>0</v>
      </c>
      <c r="AC57" s="296">
        <v>5.5739612400670269E-6</v>
      </c>
      <c r="AD57" s="296">
        <v>0</v>
      </c>
      <c r="AE57" s="296">
        <v>0</v>
      </c>
      <c r="AF57" s="296">
        <v>1.6977638513032331E-5</v>
      </c>
      <c r="AG57" s="296">
        <v>0</v>
      </c>
      <c r="AH57" s="296">
        <v>0</v>
      </c>
      <c r="AI57" s="296">
        <v>0</v>
      </c>
      <c r="AJ57" s="296">
        <v>0</v>
      </c>
      <c r="AK57" s="296">
        <v>3.6617359624744651E-4</v>
      </c>
      <c r="AL57" s="296">
        <v>0</v>
      </c>
      <c r="AM57" s="296">
        <v>0</v>
      </c>
      <c r="AN57" s="296">
        <v>0</v>
      </c>
      <c r="AO57" s="296">
        <v>0</v>
      </c>
      <c r="AP57" s="296">
        <v>0</v>
      </c>
      <c r="AQ57" s="296">
        <v>0</v>
      </c>
      <c r="AR57" s="296">
        <v>0</v>
      </c>
      <c r="AS57" s="296">
        <v>3.3004159624251308E-6</v>
      </c>
      <c r="AT57" s="296">
        <v>3.4708845870195013E-4</v>
      </c>
      <c r="AU57" s="296">
        <v>5.9510360289075938E-4</v>
      </c>
      <c r="AV57" s="296">
        <v>1.9373039439288735E-3</v>
      </c>
      <c r="AW57" s="296">
        <v>3.7498355349611045E-3</v>
      </c>
      <c r="AX57" s="296">
        <v>3.4830605316000844E-2</v>
      </c>
      <c r="AY57" s="296">
        <v>1.0769950611817411E-2</v>
      </c>
      <c r="AZ57" s="296">
        <v>7.7463578543141729E-3</v>
      </c>
      <c r="BA57" s="296">
        <v>1.1939839416213235E-2</v>
      </c>
      <c r="BB57" s="296">
        <v>2.8619107125328262E-3</v>
      </c>
      <c r="BC57" s="296">
        <v>2.2459293633221952E-2</v>
      </c>
      <c r="BD57" s="296">
        <v>1.3662281490795675E-2</v>
      </c>
      <c r="BE57" s="296">
        <v>2.085616157154547E-3</v>
      </c>
      <c r="BF57" s="296">
        <v>1.4600698499529281E-2</v>
      </c>
      <c r="BG57" s="296">
        <v>1.4741803111009983E-3</v>
      </c>
      <c r="BH57" s="296">
        <v>7.1467836932671211E-3</v>
      </c>
      <c r="BI57" s="296">
        <v>8.6456882865924116E-3</v>
      </c>
      <c r="BJ57" s="296">
        <v>0</v>
      </c>
      <c r="BK57" s="296">
        <v>4.066683387831946E-3</v>
      </c>
      <c r="BL57" s="296">
        <v>2.932383885339777E-3</v>
      </c>
      <c r="BM57" s="296">
        <v>1.2083749715814502E-3</v>
      </c>
      <c r="BN57" s="296">
        <v>2.0930193850029092E-6</v>
      </c>
      <c r="BO57" s="296">
        <v>0</v>
      </c>
      <c r="BP57" s="296">
        <v>8.5192454446958533E-5</v>
      </c>
      <c r="BQ57" s="296">
        <v>0</v>
      </c>
      <c r="BR57" s="296">
        <v>3.1374979260487127E-4</v>
      </c>
      <c r="BS57" s="296">
        <v>1.688233424705041E-4</v>
      </c>
      <c r="BT57" s="296">
        <v>2.6343337287232292E-6</v>
      </c>
      <c r="BU57" s="296">
        <v>6.6967816968888059E-5</v>
      </c>
      <c r="BV57" s="296">
        <v>1.9674456487213499E-5</v>
      </c>
      <c r="BW57" s="296">
        <v>0</v>
      </c>
      <c r="BX57" s="296">
        <v>1.4463637365660928E-4</v>
      </c>
      <c r="BY57" s="296">
        <v>3.0109044899871574E-5</v>
      </c>
      <c r="BZ57" s="296">
        <v>2.1781557424732417E-4</v>
      </c>
      <c r="CA57" s="296">
        <v>4.1496087392628038E-4</v>
      </c>
      <c r="CB57" s="296">
        <v>2.813158388117219E-5</v>
      </c>
      <c r="CC57" s="296">
        <v>2.5670071677464657E-5</v>
      </c>
      <c r="CD57" s="296">
        <v>3.2281995453566736E-5</v>
      </c>
      <c r="CE57" s="296">
        <v>2.9770956684817436E-4</v>
      </c>
      <c r="CF57" s="296">
        <v>0</v>
      </c>
      <c r="CG57" s="296">
        <v>0</v>
      </c>
      <c r="CH57" s="296">
        <v>8.0365952450263921E-4</v>
      </c>
      <c r="CI57" s="296">
        <v>1.6717913530463413E-4</v>
      </c>
      <c r="CJ57" s="296">
        <v>1.8097757248866745E-4</v>
      </c>
      <c r="CK57" s="296">
        <v>5.9817987249449018E-4</v>
      </c>
      <c r="CL57" s="296">
        <v>9.3442678143447461E-5</v>
      </c>
      <c r="CM57" s="296">
        <v>4.231145751883021E-5</v>
      </c>
      <c r="CN57" s="296">
        <v>4.025560218170586E-6</v>
      </c>
      <c r="CO57" s="296">
        <v>8.2666423330630818E-6</v>
      </c>
      <c r="CP57" s="296">
        <v>0</v>
      </c>
      <c r="CQ57" s="296">
        <v>2.821790685828295E-5</v>
      </c>
      <c r="CR57" s="296">
        <v>0</v>
      </c>
      <c r="CS57" s="296">
        <v>5.7308700991828346E-3</v>
      </c>
      <c r="CT57" s="296">
        <v>7.3072632333433764E-5</v>
      </c>
      <c r="CU57" s="296">
        <v>1.1642360959178735E-4</v>
      </c>
      <c r="CV57" s="296">
        <v>4.3884283644207828E-5</v>
      </c>
      <c r="CW57" s="296">
        <v>2.4589424406634864E-5</v>
      </c>
      <c r="CX57" s="296">
        <v>3.2819878812475099E-4</v>
      </c>
      <c r="CY57" s="296">
        <v>1.0634663776767033E-4</v>
      </c>
      <c r="CZ57" s="296">
        <v>0</v>
      </c>
      <c r="DA57" s="297">
        <v>1.2806073801548208E-3</v>
      </c>
      <c r="DB57" s="603"/>
      <c r="DC57" s="603"/>
    </row>
    <row r="58" spans="1:107" s="299" customFormat="1" ht="15" customHeight="1">
      <c r="A58" s="300" t="s">
        <v>383</v>
      </c>
      <c r="B58" s="301" t="s">
        <v>640</v>
      </c>
      <c r="C58" s="295">
        <v>1.8008250928275079E-6</v>
      </c>
      <c r="D58" s="296">
        <v>0</v>
      </c>
      <c r="E58" s="296">
        <v>1.3583543920979656E-5</v>
      </c>
      <c r="F58" s="296">
        <v>9.0920645200284072E-5</v>
      </c>
      <c r="G58" s="296">
        <v>2.8598357555382844E-5</v>
      </c>
      <c r="H58" s="296">
        <v>0</v>
      </c>
      <c r="I58" s="296">
        <v>0</v>
      </c>
      <c r="J58" s="296">
        <v>1.5380529154827E-5</v>
      </c>
      <c r="K58" s="296">
        <v>6.6705313458175643E-6</v>
      </c>
      <c r="L58" s="296">
        <v>1.7688455255726787E-5</v>
      </c>
      <c r="M58" s="296">
        <v>1.4329527024908899E-6</v>
      </c>
      <c r="N58" s="296">
        <v>4.4860449890360645E-6</v>
      </c>
      <c r="O58" s="296">
        <v>6.3235330199668823E-6</v>
      </c>
      <c r="P58" s="296">
        <v>4.4358497841509693E-5</v>
      </c>
      <c r="Q58" s="296">
        <v>0</v>
      </c>
      <c r="R58" s="296">
        <v>5.2321231432502991E-6</v>
      </c>
      <c r="S58" s="296">
        <v>2.2308462543662382E-6</v>
      </c>
      <c r="T58" s="296">
        <v>1.3053681146903482E-5</v>
      </c>
      <c r="U58" s="296">
        <v>7.744672376650287E-6</v>
      </c>
      <c r="V58" s="296">
        <v>1.0733616847381548E-5</v>
      </c>
      <c r="W58" s="296">
        <v>6.8593160431404842E-6</v>
      </c>
      <c r="X58" s="296">
        <v>1.3780713413471463E-5</v>
      </c>
      <c r="Y58" s="296">
        <v>1.1958736553677892E-5</v>
      </c>
      <c r="Z58" s="296">
        <v>3.3650394831299354E-6</v>
      </c>
      <c r="AA58" s="296">
        <v>3.7907505686125855E-5</v>
      </c>
      <c r="AB58" s="296">
        <v>2.8904240252044976E-6</v>
      </c>
      <c r="AC58" s="296">
        <v>9.4944926315180178E-5</v>
      </c>
      <c r="AD58" s="296">
        <v>3.8569830678443319E-6</v>
      </c>
      <c r="AE58" s="296">
        <v>1.4036658054803995E-5</v>
      </c>
      <c r="AF58" s="296">
        <v>1.6180031334567725E-6</v>
      </c>
      <c r="AG58" s="296">
        <v>3.432360587736979E-5</v>
      </c>
      <c r="AH58" s="296">
        <v>4.3366641144261642E-5</v>
      </c>
      <c r="AI58" s="296">
        <v>5.3687139362476891E-6</v>
      </c>
      <c r="AJ58" s="296">
        <v>1.9734843974316606E-6</v>
      </c>
      <c r="AK58" s="296">
        <v>3.7163194037165516E-5</v>
      </c>
      <c r="AL58" s="296">
        <v>0</v>
      </c>
      <c r="AM58" s="296">
        <v>0</v>
      </c>
      <c r="AN58" s="296">
        <v>3.5440803330434833E-7</v>
      </c>
      <c r="AO58" s="296">
        <v>7.9843992442956221E-7</v>
      </c>
      <c r="AP58" s="296">
        <v>1.6615780837850749E-6</v>
      </c>
      <c r="AQ58" s="296">
        <v>0</v>
      </c>
      <c r="AR58" s="296">
        <v>1.4965753367710222E-6</v>
      </c>
      <c r="AS58" s="296">
        <v>1.2431566791801327E-4</v>
      </c>
      <c r="AT58" s="296">
        <v>1.9044121994405012E-5</v>
      </c>
      <c r="AU58" s="296">
        <v>1.7493537646469384E-4</v>
      </c>
      <c r="AV58" s="296">
        <v>1.7079223325716986E-4</v>
      </c>
      <c r="AW58" s="296">
        <v>1.0594323597329512E-4</v>
      </c>
      <c r="AX58" s="296">
        <v>1.1082007455659961E-4</v>
      </c>
      <c r="AY58" s="296">
        <v>3.3536154380603772E-5</v>
      </c>
      <c r="AZ58" s="296">
        <v>5.6162246489859592E-5</v>
      </c>
      <c r="BA58" s="296">
        <v>1.7677651559345644E-6</v>
      </c>
      <c r="BB58" s="296">
        <v>5.3161745161123101E-5</v>
      </c>
      <c r="BC58" s="296">
        <v>4.6241452275716702E-5</v>
      </c>
      <c r="BD58" s="296">
        <v>5.1699168855467202E-3</v>
      </c>
      <c r="BE58" s="296">
        <v>1.0943397294871468E-4</v>
      </c>
      <c r="BF58" s="296">
        <v>1.6037516532208675E-2</v>
      </c>
      <c r="BG58" s="296">
        <v>9.957213025443213E-3</v>
      </c>
      <c r="BH58" s="296">
        <v>2.8770065827462754E-3</v>
      </c>
      <c r="BI58" s="296">
        <v>2.5982257122419174E-5</v>
      </c>
      <c r="BJ58" s="296">
        <v>8.1380240250156978E-5</v>
      </c>
      <c r="BK58" s="296">
        <v>1.1584701991676576E-3</v>
      </c>
      <c r="BL58" s="296">
        <v>4.1602261084962484E-4</v>
      </c>
      <c r="BM58" s="296">
        <v>2.5711536394833782E-3</v>
      </c>
      <c r="BN58" s="296">
        <v>5.4152723770710192E-6</v>
      </c>
      <c r="BO58" s="296">
        <v>1.9674786827000705E-5</v>
      </c>
      <c r="BP58" s="296">
        <v>6.5693079928499232E-6</v>
      </c>
      <c r="BQ58" s="296">
        <v>1.6429974940745819E-5</v>
      </c>
      <c r="BR58" s="296">
        <v>3.8320493791683317E-4</v>
      </c>
      <c r="BS58" s="296">
        <v>2.284627240641311E-4</v>
      </c>
      <c r="BT58" s="296">
        <v>1.2157392133085705E-4</v>
      </c>
      <c r="BU58" s="296">
        <v>2.1225494633905865E-4</v>
      </c>
      <c r="BV58" s="296">
        <v>9.566673814970785E-5</v>
      </c>
      <c r="BW58" s="296">
        <v>0</v>
      </c>
      <c r="BX58" s="296">
        <v>7.0036769303884544E-5</v>
      </c>
      <c r="BY58" s="296">
        <v>2.0521305748146904E-4</v>
      </c>
      <c r="BZ58" s="296">
        <v>0</v>
      </c>
      <c r="CA58" s="296">
        <v>1.0307307881287834E-4</v>
      </c>
      <c r="CB58" s="296">
        <v>3.0980351869138994E-5</v>
      </c>
      <c r="CC58" s="296">
        <v>3.5668978629251297E-4</v>
      </c>
      <c r="CD58" s="296">
        <v>2.0528841769015742E-5</v>
      </c>
      <c r="CE58" s="296">
        <v>3.6715276113088736E-5</v>
      </c>
      <c r="CF58" s="296">
        <v>0</v>
      </c>
      <c r="CG58" s="296">
        <v>5.4553857550762385E-6</v>
      </c>
      <c r="CH58" s="296">
        <v>7.3407770326006173E-5</v>
      </c>
      <c r="CI58" s="296">
        <v>4.8076885484104974E-4</v>
      </c>
      <c r="CJ58" s="296">
        <v>2.4427650151161222E-4</v>
      </c>
      <c r="CK58" s="296">
        <v>2.5079969648877425E-5</v>
      </c>
      <c r="CL58" s="296">
        <v>1.930481540607497E-4</v>
      </c>
      <c r="CM58" s="296">
        <v>2.1646169349181562E-5</v>
      </c>
      <c r="CN58" s="296">
        <v>6.1313358639414662E-5</v>
      </c>
      <c r="CO58" s="296">
        <v>2.5948641566562772E-6</v>
      </c>
      <c r="CP58" s="296">
        <v>7.2254218316872084E-5</v>
      </c>
      <c r="CQ58" s="296">
        <v>8.2535290437189295E-5</v>
      </c>
      <c r="CR58" s="296">
        <v>5.842926029899663E-5</v>
      </c>
      <c r="CS58" s="296">
        <v>1.5117490304011748E-3</v>
      </c>
      <c r="CT58" s="296">
        <v>4.7095874540490083E-4</v>
      </c>
      <c r="CU58" s="296">
        <v>1.1704551354659897E-5</v>
      </c>
      <c r="CV58" s="296">
        <v>1.9493418198272364E-4</v>
      </c>
      <c r="CW58" s="296">
        <v>1.3089892594576767E-5</v>
      </c>
      <c r="CX58" s="296">
        <v>1.3369922078348582E-4</v>
      </c>
      <c r="CY58" s="296">
        <v>2.6282969666360892E-5</v>
      </c>
      <c r="CZ58" s="296">
        <v>0</v>
      </c>
      <c r="DA58" s="297">
        <v>0</v>
      </c>
      <c r="DB58" s="302"/>
      <c r="DC58" s="302"/>
    </row>
    <row r="59" spans="1:107" s="299" customFormat="1" ht="15" customHeight="1">
      <c r="A59" s="300" t="s">
        <v>384</v>
      </c>
      <c r="B59" s="301" t="s">
        <v>641</v>
      </c>
      <c r="C59" s="295">
        <v>0</v>
      </c>
      <c r="D59" s="296">
        <v>0</v>
      </c>
      <c r="E59" s="296">
        <v>0</v>
      </c>
      <c r="F59" s="296">
        <v>0</v>
      </c>
      <c r="G59" s="296">
        <v>0</v>
      </c>
      <c r="H59" s="296">
        <v>0</v>
      </c>
      <c r="I59" s="296">
        <v>0</v>
      </c>
      <c r="J59" s="296">
        <v>0</v>
      </c>
      <c r="K59" s="296">
        <v>0</v>
      </c>
      <c r="L59" s="296">
        <v>0</v>
      </c>
      <c r="M59" s="296">
        <v>0</v>
      </c>
      <c r="N59" s="296">
        <v>0</v>
      </c>
      <c r="O59" s="296">
        <v>0</v>
      </c>
      <c r="P59" s="296">
        <v>0</v>
      </c>
      <c r="Q59" s="296">
        <v>0</v>
      </c>
      <c r="R59" s="296">
        <v>0</v>
      </c>
      <c r="S59" s="296">
        <v>0</v>
      </c>
      <c r="T59" s="296">
        <v>0</v>
      </c>
      <c r="U59" s="296">
        <v>0</v>
      </c>
      <c r="V59" s="296">
        <v>0</v>
      </c>
      <c r="W59" s="296">
        <v>0</v>
      </c>
      <c r="X59" s="296">
        <v>0</v>
      </c>
      <c r="Y59" s="296">
        <v>0</v>
      </c>
      <c r="Z59" s="296">
        <v>0</v>
      </c>
      <c r="AA59" s="296">
        <v>0</v>
      </c>
      <c r="AB59" s="296">
        <v>0</v>
      </c>
      <c r="AC59" s="296">
        <v>0</v>
      </c>
      <c r="AD59" s="296">
        <v>0</v>
      </c>
      <c r="AE59" s="296">
        <v>0</v>
      </c>
      <c r="AF59" s="296">
        <v>0</v>
      </c>
      <c r="AG59" s="296">
        <v>0</v>
      </c>
      <c r="AH59" s="296">
        <v>0</v>
      </c>
      <c r="AI59" s="296">
        <v>0</v>
      </c>
      <c r="AJ59" s="296">
        <v>0</v>
      </c>
      <c r="AK59" s="296">
        <v>0</v>
      </c>
      <c r="AL59" s="296">
        <v>0</v>
      </c>
      <c r="AM59" s="296">
        <v>0</v>
      </c>
      <c r="AN59" s="296">
        <v>0</v>
      </c>
      <c r="AO59" s="296">
        <v>0</v>
      </c>
      <c r="AP59" s="296">
        <v>0</v>
      </c>
      <c r="AQ59" s="296">
        <v>0</v>
      </c>
      <c r="AR59" s="296">
        <v>0</v>
      </c>
      <c r="AS59" s="296">
        <v>0</v>
      </c>
      <c r="AT59" s="296">
        <v>0</v>
      </c>
      <c r="AU59" s="296">
        <v>0</v>
      </c>
      <c r="AV59" s="296">
        <v>3.1021400979049376E-5</v>
      </c>
      <c r="AW59" s="296">
        <v>0</v>
      </c>
      <c r="AX59" s="296">
        <v>0</v>
      </c>
      <c r="AY59" s="296">
        <v>0</v>
      </c>
      <c r="AZ59" s="296">
        <v>0</v>
      </c>
      <c r="BA59" s="296">
        <v>0</v>
      </c>
      <c r="BB59" s="296">
        <v>0</v>
      </c>
      <c r="BC59" s="296">
        <v>0</v>
      </c>
      <c r="BD59" s="296">
        <v>8.2541609303364918E-5</v>
      </c>
      <c r="BE59" s="296">
        <v>5.79367236629377E-2</v>
      </c>
      <c r="BF59" s="296">
        <v>0</v>
      </c>
      <c r="BG59" s="296">
        <v>0</v>
      </c>
      <c r="BH59" s="296">
        <v>0</v>
      </c>
      <c r="BI59" s="296">
        <v>0</v>
      </c>
      <c r="BJ59" s="296">
        <v>0</v>
      </c>
      <c r="BK59" s="296">
        <v>0</v>
      </c>
      <c r="BL59" s="296">
        <v>0</v>
      </c>
      <c r="BM59" s="296">
        <v>0</v>
      </c>
      <c r="BN59" s="296">
        <v>0</v>
      </c>
      <c r="BO59" s="296">
        <v>0</v>
      </c>
      <c r="BP59" s="296">
        <v>0</v>
      </c>
      <c r="BQ59" s="296">
        <v>0</v>
      </c>
      <c r="BR59" s="296">
        <v>0</v>
      </c>
      <c r="BS59" s="296">
        <v>0</v>
      </c>
      <c r="BT59" s="296">
        <v>0</v>
      </c>
      <c r="BU59" s="296">
        <v>0</v>
      </c>
      <c r="BV59" s="296">
        <v>0</v>
      </c>
      <c r="BW59" s="296">
        <v>0</v>
      </c>
      <c r="BX59" s="296">
        <v>0</v>
      </c>
      <c r="BY59" s="296">
        <v>0</v>
      </c>
      <c r="BZ59" s="296">
        <v>0</v>
      </c>
      <c r="CA59" s="296">
        <v>0</v>
      </c>
      <c r="CB59" s="296">
        <v>0</v>
      </c>
      <c r="CC59" s="296">
        <v>0</v>
      </c>
      <c r="CD59" s="296">
        <v>0</v>
      </c>
      <c r="CE59" s="296">
        <v>0</v>
      </c>
      <c r="CF59" s="296">
        <v>0</v>
      </c>
      <c r="CG59" s="296">
        <v>6.1874183484091525E-5</v>
      </c>
      <c r="CH59" s="296">
        <v>9.5144206327463912E-5</v>
      </c>
      <c r="CI59" s="296">
        <v>0</v>
      </c>
      <c r="CJ59" s="296">
        <v>0</v>
      </c>
      <c r="CK59" s="296">
        <v>0</v>
      </c>
      <c r="CL59" s="296">
        <v>0</v>
      </c>
      <c r="CM59" s="296">
        <v>0</v>
      </c>
      <c r="CN59" s="296">
        <v>0</v>
      </c>
      <c r="CO59" s="296">
        <v>0</v>
      </c>
      <c r="CP59" s="296">
        <v>0</v>
      </c>
      <c r="CQ59" s="296">
        <v>0</v>
      </c>
      <c r="CR59" s="296">
        <v>0</v>
      </c>
      <c r="CS59" s="296">
        <v>1.2491303707342261E-3</v>
      </c>
      <c r="CT59" s="296">
        <v>0</v>
      </c>
      <c r="CU59" s="296">
        <v>0</v>
      </c>
      <c r="CV59" s="296">
        <v>0</v>
      </c>
      <c r="CW59" s="296">
        <v>0</v>
      </c>
      <c r="CX59" s="296">
        <v>0</v>
      </c>
      <c r="CY59" s="296">
        <v>0</v>
      </c>
      <c r="CZ59" s="296">
        <v>0</v>
      </c>
      <c r="DA59" s="297">
        <v>0</v>
      </c>
      <c r="DC59" s="298"/>
    </row>
    <row r="60" spans="1:107" s="299" customFormat="1" ht="15" customHeight="1">
      <c r="A60" s="300" t="s">
        <v>385</v>
      </c>
      <c r="B60" s="301" t="s">
        <v>642</v>
      </c>
      <c r="C60" s="295">
        <v>0</v>
      </c>
      <c r="D60" s="296">
        <v>0</v>
      </c>
      <c r="E60" s="296">
        <v>0</v>
      </c>
      <c r="F60" s="296">
        <v>0</v>
      </c>
      <c r="G60" s="296">
        <v>0</v>
      </c>
      <c r="H60" s="296">
        <v>0</v>
      </c>
      <c r="I60" s="296">
        <v>0</v>
      </c>
      <c r="J60" s="296">
        <v>0</v>
      </c>
      <c r="K60" s="296">
        <v>0</v>
      </c>
      <c r="L60" s="296">
        <v>0</v>
      </c>
      <c r="M60" s="296">
        <v>0</v>
      </c>
      <c r="N60" s="296">
        <v>0</v>
      </c>
      <c r="O60" s="296">
        <v>0</v>
      </c>
      <c r="P60" s="296">
        <v>0</v>
      </c>
      <c r="Q60" s="296">
        <v>0</v>
      </c>
      <c r="R60" s="296">
        <v>0</v>
      </c>
      <c r="S60" s="296">
        <v>0</v>
      </c>
      <c r="T60" s="296">
        <v>0</v>
      </c>
      <c r="U60" s="296">
        <v>0</v>
      </c>
      <c r="V60" s="296">
        <v>0</v>
      </c>
      <c r="W60" s="296">
        <v>0</v>
      </c>
      <c r="X60" s="296">
        <v>0</v>
      </c>
      <c r="Y60" s="296">
        <v>0</v>
      </c>
      <c r="Z60" s="296">
        <v>0</v>
      </c>
      <c r="AA60" s="296">
        <v>0</v>
      </c>
      <c r="AB60" s="296">
        <v>0</v>
      </c>
      <c r="AC60" s="296">
        <v>0</v>
      </c>
      <c r="AD60" s="296">
        <v>0</v>
      </c>
      <c r="AE60" s="296">
        <v>0</v>
      </c>
      <c r="AF60" s="296">
        <v>0</v>
      </c>
      <c r="AG60" s="296">
        <v>0</v>
      </c>
      <c r="AH60" s="296">
        <v>0</v>
      </c>
      <c r="AI60" s="296">
        <v>0</v>
      </c>
      <c r="AJ60" s="296">
        <v>0</v>
      </c>
      <c r="AK60" s="296">
        <v>0</v>
      </c>
      <c r="AL60" s="296">
        <v>0</v>
      </c>
      <c r="AM60" s="296">
        <v>0</v>
      </c>
      <c r="AN60" s="296">
        <v>0</v>
      </c>
      <c r="AO60" s="296">
        <v>0</v>
      </c>
      <c r="AP60" s="296">
        <v>0</v>
      </c>
      <c r="AQ60" s="296">
        <v>0</v>
      </c>
      <c r="AR60" s="296">
        <v>0</v>
      </c>
      <c r="AS60" s="296">
        <v>0</v>
      </c>
      <c r="AT60" s="296">
        <v>0</v>
      </c>
      <c r="AU60" s="296">
        <v>0</v>
      </c>
      <c r="AV60" s="296">
        <v>1.0961093058410098E-4</v>
      </c>
      <c r="AW60" s="296">
        <v>0</v>
      </c>
      <c r="AX60" s="296">
        <v>0</v>
      </c>
      <c r="AY60" s="296">
        <v>0</v>
      </c>
      <c r="AZ60" s="296">
        <v>0</v>
      </c>
      <c r="BA60" s="296">
        <v>0</v>
      </c>
      <c r="BB60" s="296">
        <v>0</v>
      </c>
      <c r="BC60" s="296">
        <v>0</v>
      </c>
      <c r="BD60" s="296">
        <v>0</v>
      </c>
      <c r="BE60" s="296">
        <v>0</v>
      </c>
      <c r="BF60" s="296">
        <v>0.5270994071411117</v>
      </c>
      <c r="BG60" s="296">
        <v>0</v>
      </c>
      <c r="BH60" s="296">
        <v>0.10352049890287562</v>
      </c>
      <c r="BI60" s="296">
        <v>0</v>
      </c>
      <c r="BJ60" s="296">
        <v>0</v>
      </c>
      <c r="BK60" s="296">
        <v>0</v>
      </c>
      <c r="BL60" s="296">
        <v>0</v>
      </c>
      <c r="BM60" s="296">
        <v>0</v>
      </c>
      <c r="BN60" s="296">
        <v>0</v>
      </c>
      <c r="BO60" s="296">
        <v>0</v>
      </c>
      <c r="BP60" s="296">
        <v>0</v>
      </c>
      <c r="BQ60" s="296">
        <v>0</v>
      </c>
      <c r="BR60" s="296">
        <v>0</v>
      </c>
      <c r="BS60" s="296">
        <v>0</v>
      </c>
      <c r="BT60" s="296">
        <v>0</v>
      </c>
      <c r="BU60" s="296">
        <v>0</v>
      </c>
      <c r="BV60" s="296">
        <v>0</v>
      </c>
      <c r="BW60" s="296">
        <v>0</v>
      </c>
      <c r="BX60" s="296">
        <v>0</v>
      </c>
      <c r="BY60" s="296">
        <v>4.5690768525096939E-6</v>
      </c>
      <c r="BZ60" s="296">
        <v>1.8991232643287843E-4</v>
      </c>
      <c r="CA60" s="296">
        <v>0</v>
      </c>
      <c r="CB60" s="296">
        <v>0</v>
      </c>
      <c r="CC60" s="296">
        <v>0</v>
      </c>
      <c r="CD60" s="296">
        <v>0</v>
      </c>
      <c r="CE60" s="296">
        <v>0</v>
      </c>
      <c r="CF60" s="296">
        <v>0</v>
      </c>
      <c r="CG60" s="296">
        <v>0</v>
      </c>
      <c r="CH60" s="296">
        <v>0</v>
      </c>
      <c r="CI60" s="296">
        <v>0</v>
      </c>
      <c r="CJ60" s="296">
        <v>3.5749443790740193E-5</v>
      </c>
      <c r="CK60" s="296">
        <v>0</v>
      </c>
      <c r="CL60" s="296">
        <v>0</v>
      </c>
      <c r="CM60" s="296">
        <v>0</v>
      </c>
      <c r="CN60" s="296">
        <v>0</v>
      </c>
      <c r="CO60" s="296">
        <v>0</v>
      </c>
      <c r="CP60" s="296">
        <v>0</v>
      </c>
      <c r="CQ60" s="296">
        <v>0</v>
      </c>
      <c r="CR60" s="296">
        <v>0</v>
      </c>
      <c r="CS60" s="296">
        <v>0.13568642416612922</v>
      </c>
      <c r="CT60" s="296">
        <v>0</v>
      </c>
      <c r="CU60" s="296">
        <v>0</v>
      </c>
      <c r="CV60" s="296">
        <v>0</v>
      </c>
      <c r="CW60" s="296">
        <v>0</v>
      </c>
      <c r="CX60" s="296">
        <v>0</v>
      </c>
      <c r="CY60" s="296">
        <v>0</v>
      </c>
      <c r="CZ60" s="296">
        <v>0</v>
      </c>
      <c r="DA60" s="297">
        <v>0</v>
      </c>
      <c r="DB60" s="603"/>
      <c r="DC60" s="603"/>
    </row>
    <row r="61" spans="1:107" s="299" customFormat="1" ht="15" customHeight="1">
      <c r="A61" s="300" t="s">
        <v>386</v>
      </c>
      <c r="B61" s="301" t="s">
        <v>643</v>
      </c>
      <c r="C61" s="295">
        <v>0</v>
      </c>
      <c r="D61" s="296">
        <v>0</v>
      </c>
      <c r="E61" s="296">
        <v>0</v>
      </c>
      <c r="F61" s="296">
        <v>0</v>
      </c>
      <c r="G61" s="296">
        <v>3.9357866209125784E-2</v>
      </c>
      <c r="H61" s="296">
        <v>0</v>
      </c>
      <c r="I61" s="296">
        <v>0</v>
      </c>
      <c r="J61" s="296">
        <v>2.1778312290658398E-5</v>
      </c>
      <c r="K61" s="296">
        <v>0</v>
      </c>
      <c r="L61" s="296">
        <v>0</v>
      </c>
      <c r="M61" s="296">
        <v>0</v>
      </c>
      <c r="N61" s="296">
        <v>0</v>
      </c>
      <c r="O61" s="296">
        <v>0</v>
      </c>
      <c r="P61" s="296">
        <v>0</v>
      </c>
      <c r="Q61" s="296">
        <v>0</v>
      </c>
      <c r="R61" s="296">
        <v>0</v>
      </c>
      <c r="S61" s="296">
        <v>0</v>
      </c>
      <c r="T61" s="296">
        <v>0</v>
      </c>
      <c r="U61" s="296">
        <v>0</v>
      </c>
      <c r="V61" s="296">
        <v>0</v>
      </c>
      <c r="W61" s="296">
        <v>0</v>
      </c>
      <c r="X61" s="296">
        <v>0</v>
      </c>
      <c r="Y61" s="296">
        <v>0</v>
      </c>
      <c r="Z61" s="296">
        <v>0</v>
      </c>
      <c r="AA61" s="296">
        <v>0</v>
      </c>
      <c r="AB61" s="296">
        <v>0</v>
      </c>
      <c r="AC61" s="296">
        <v>0</v>
      </c>
      <c r="AD61" s="296">
        <v>0</v>
      </c>
      <c r="AE61" s="296">
        <v>0</v>
      </c>
      <c r="AF61" s="296">
        <v>0</v>
      </c>
      <c r="AG61" s="296">
        <v>0</v>
      </c>
      <c r="AH61" s="296">
        <v>0</v>
      </c>
      <c r="AI61" s="296">
        <v>0</v>
      </c>
      <c r="AJ61" s="296">
        <v>0</v>
      </c>
      <c r="AK61" s="296">
        <v>0</v>
      </c>
      <c r="AL61" s="296">
        <v>0</v>
      </c>
      <c r="AM61" s="296">
        <v>0</v>
      </c>
      <c r="AN61" s="296">
        <v>0</v>
      </c>
      <c r="AO61" s="296">
        <v>0</v>
      </c>
      <c r="AP61" s="296">
        <v>0</v>
      </c>
      <c r="AQ61" s="296">
        <v>0</v>
      </c>
      <c r="AR61" s="296">
        <v>0</v>
      </c>
      <c r="AS61" s="296">
        <v>0</v>
      </c>
      <c r="AT61" s="296">
        <v>0</v>
      </c>
      <c r="AU61" s="296">
        <v>0</v>
      </c>
      <c r="AV61" s="296">
        <v>0</v>
      </c>
      <c r="AW61" s="296">
        <v>0</v>
      </c>
      <c r="AX61" s="296">
        <v>0</v>
      </c>
      <c r="AY61" s="296">
        <v>0</v>
      </c>
      <c r="AZ61" s="296">
        <v>0</v>
      </c>
      <c r="BA61" s="296">
        <v>0</v>
      </c>
      <c r="BB61" s="296">
        <v>0</v>
      </c>
      <c r="BC61" s="296">
        <v>0</v>
      </c>
      <c r="BD61" s="296">
        <v>0</v>
      </c>
      <c r="BE61" s="296">
        <v>0</v>
      </c>
      <c r="BF61" s="296">
        <v>0</v>
      </c>
      <c r="BG61" s="296">
        <v>0.16290058506396513</v>
      </c>
      <c r="BH61" s="296">
        <v>0</v>
      </c>
      <c r="BI61" s="296">
        <v>0</v>
      </c>
      <c r="BJ61" s="296">
        <v>0</v>
      </c>
      <c r="BK61" s="296">
        <v>0</v>
      </c>
      <c r="BL61" s="296">
        <v>0</v>
      </c>
      <c r="BM61" s="296">
        <v>0</v>
      </c>
      <c r="BN61" s="296">
        <v>0</v>
      </c>
      <c r="BO61" s="296">
        <v>0</v>
      </c>
      <c r="BP61" s="296">
        <v>0</v>
      </c>
      <c r="BQ61" s="296">
        <v>0</v>
      </c>
      <c r="BR61" s="296">
        <v>0</v>
      </c>
      <c r="BS61" s="296">
        <v>0</v>
      </c>
      <c r="BT61" s="296">
        <v>0</v>
      </c>
      <c r="BU61" s="296">
        <v>0</v>
      </c>
      <c r="BV61" s="296">
        <v>0</v>
      </c>
      <c r="BW61" s="296">
        <v>0</v>
      </c>
      <c r="BX61" s="296">
        <v>0</v>
      </c>
      <c r="BY61" s="296">
        <v>0</v>
      </c>
      <c r="BZ61" s="296">
        <v>0</v>
      </c>
      <c r="CA61" s="296">
        <v>2.6053638696502488E-2</v>
      </c>
      <c r="CB61" s="296">
        <v>0</v>
      </c>
      <c r="CC61" s="296">
        <v>0</v>
      </c>
      <c r="CD61" s="296">
        <v>0</v>
      </c>
      <c r="CE61" s="296">
        <v>9.1018353848092552E-5</v>
      </c>
      <c r="CF61" s="296">
        <v>0</v>
      </c>
      <c r="CG61" s="296">
        <v>0</v>
      </c>
      <c r="CH61" s="296">
        <v>0</v>
      </c>
      <c r="CI61" s="296">
        <v>0</v>
      </c>
      <c r="CJ61" s="296">
        <v>3.6151743259719846E-4</v>
      </c>
      <c r="CK61" s="296">
        <v>5.1311754201099885E-5</v>
      </c>
      <c r="CL61" s="296">
        <v>1.1414056327139379E-5</v>
      </c>
      <c r="CM61" s="296">
        <v>0</v>
      </c>
      <c r="CN61" s="296">
        <v>0</v>
      </c>
      <c r="CO61" s="296">
        <v>0</v>
      </c>
      <c r="CP61" s="296">
        <v>0</v>
      </c>
      <c r="CQ61" s="296">
        <v>4.69602739875271E-6</v>
      </c>
      <c r="CR61" s="296">
        <v>0</v>
      </c>
      <c r="CS61" s="296">
        <v>0</v>
      </c>
      <c r="CT61" s="296">
        <v>4.8838692320136435E-7</v>
      </c>
      <c r="CU61" s="296">
        <v>0</v>
      </c>
      <c r="CV61" s="296">
        <v>0</v>
      </c>
      <c r="CW61" s="296">
        <v>0</v>
      </c>
      <c r="CX61" s="296">
        <v>6.7975542735405497E-6</v>
      </c>
      <c r="CY61" s="296">
        <v>0</v>
      </c>
      <c r="CZ61" s="296">
        <v>0</v>
      </c>
      <c r="DA61" s="297">
        <v>0</v>
      </c>
      <c r="DB61" s="603"/>
      <c r="DC61" s="603"/>
    </row>
    <row r="62" spans="1:107" s="299" customFormat="1" ht="15" customHeight="1">
      <c r="A62" s="300" t="s">
        <v>387</v>
      </c>
      <c r="B62" s="301" t="s">
        <v>644</v>
      </c>
      <c r="C62" s="295">
        <v>0</v>
      </c>
      <c r="D62" s="296">
        <v>0</v>
      </c>
      <c r="E62" s="296">
        <v>0</v>
      </c>
      <c r="F62" s="296">
        <v>0</v>
      </c>
      <c r="G62" s="296">
        <v>0</v>
      </c>
      <c r="H62" s="296">
        <v>0</v>
      </c>
      <c r="I62" s="296">
        <v>0</v>
      </c>
      <c r="J62" s="296">
        <v>0</v>
      </c>
      <c r="K62" s="296">
        <v>0</v>
      </c>
      <c r="L62" s="296">
        <v>0</v>
      </c>
      <c r="M62" s="296">
        <v>0</v>
      </c>
      <c r="N62" s="296">
        <v>0</v>
      </c>
      <c r="O62" s="296">
        <v>0</v>
      </c>
      <c r="P62" s="296">
        <v>0</v>
      </c>
      <c r="Q62" s="296">
        <v>0</v>
      </c>
      <c r="R62" s="296">
        <v>0</v>
      </c>
      <c r="S62" s="296">
        <v>0</v>
      </c>
      <c r="T62" s="296">
        <v>0</v>
      </c>
      <c r="U62" s="296">
        <v>0</v>
      </c>
      <c r="V62" s="296">
        <v>0</v>
      </c>
      <c r="W62" s="296">
        <v>0</v>
      </c>
      <c r="X62" s="296">
        <v>0</v>
      </c>
      <c r="Y62" s="296">
        <v>0</v>
      </c>
      <c r="Z62" s="296">
        <v>0</v>
      </c>
      <c r="AA62" s="296">
        <v>0</v>
      </c>
      <c r="AB62" s="296">
        <v>0</v>
      </c>
      <c r="AC62" s="296">
        <v>0</v>
      </c>
      <c r="AD62" s="296">
        <v>0</v>
      </c>
      <c r="AE62" s="296">
        <v>0</v>
      </c>
      <c r="AF62" s="296">
        <v>0</v>
      </c>
      <c r="AG62" s="296">
        <v>0</v>
      </c>
      <c r="AH62" s="296">
        <v>0</v>
      </c>
      <c r="AI62" s="296">
        <v>0</v>
      </c>
      <c r="AJ62" s="296">
        <v>0</v>
      </c>
      <c r="AK62" s="296">
        <v>0</v>
      </c>
      <c r="AL62" s="296">
        <v>0</v>
      </c>
      <c r="AM62" s="296">
        <v>0</v>
      </c>
      <c r="AN62" s="296">
        <v>0</v>
      </c>
      <c r="AO62" s="296">
        <v>0</v>
      </c>
      <c r="AP62" s="296">
        <v>0</v>
      </c>
      <c r="AQ62" s="296">
        <v>0</v>
      </c>
      <c r="AR62" s="296">
        <v>0</v>
      </c>
      <c r="AS62" s="296">
        <v>0</v>
      </c>
      <c r="AT62" s="296">
        <v>0</v>
      </c>
      <c r="AU62" s="296">
        <v>0</v>
      </c>
      <c r="AV62" s="296">
        <v>0</v>
      </c>
      <c r="AW62" s="296">
        <v>0</v>
      </c>
      <c r="AX62" s="296">
        <v>0</v>
      </c>
      <c r="AY62" s="296">
        <v>0</v>
      </c>
      <c r="AZ62" s="296">
        <v>0</v>
      </c>
      <c r="BA62" s="296">
        <v>0</v>
      </c>
      <c r="BB62" s="296">
        <v>0</v>
      </c>
      <c r="BC62" s="296">
        <v>0</v>
      </c>
      <c r="BD62" s="296">
        <v>0</v>
      </c>
      <c r="BE62" s="296">
        <v>0</v>
      </c>
      <c r="BF62" s="296">
        <v>0</v>
      </c>
      <c r="BG62" s="296">
        <v>0</v>
      </c>
      <c r="BH62" s="296">
        <v>0.21287492782076453</v>
      </c>
      <c r="BI62" s="296">
        <v>0</v>
      </c>
      <c r="BJ62" s="296">
        <v>0</v>
      </c>
      <c r="BK62" s="296">
        <v>0</v>
      </c>
      <c r="BL62" s="296">
        <v>0</v>
      </c>
      <c r="BM62" s="296">
        <v>0</v>
      </c>
      <c r="BN62" s="296">
        <v>0</v>
      </c>
      <c r="BO62" s="296">
        <v>0</v>
      </c>
      <c r="BP62" s="296">
        <v>0</v>
      </c>
      <c r="BQ62" s="296">
        <v>0</v>
      </c>
      <c r="BR62" s="296">
        <v>0</v>
      </c>
      <c r="BS62" s="296">
        <v>0</v>
      </c>
      <c r="BT62" s="296">
        <v>0</v>
      </c>
      <c r="BU62" s="296">
        <v>0</v>
      </c>
      <c r="BV62" s="296">
        <v>0</v>
      </c>
      <c r="BW62" s="296">
        <v>0</v>
      </c>
      <c r="BX62" s="296">
        <v>6.4407330331940751E-2</v>
      </c>
      <c r="BY62" s="296">
        <v>0</v>
      </c>
      <c r="BZ62" s="296">
        <v>0</v>
      </c>
      <c r="CA62" s="296">
        <v>0</v>
      </c>
      <c r="CB62" s="296">
        <v>0.10506932922018715</v>
      </c>
      <c r="CC62" s="296">
        <v>0</v>
      </c>
      <c r="CD62" s="296">
        <v>0</v>
      </c>
      <c r="CE62" s="296">
        <v>1.055860279187697E-4</v>
      </c>
      <c r="CF62" s="296">
        <v>0</v>
      </c>
      <c r="CG62" s="296">
        <v>0</v>
      </c>
      <c r="CH62" s="296">
        <v>0</v>
      </c>
      <c r="CI62" s="296">
        <v>0</v>
      </c>
      <c r="CJ62" s="296">
        <v>1.8253464079971556E-3</v>
      </c>
      <c r="CK62" s="296">
        <v>0</v>
      </c>
      <c r="CL62" s="296">
        <v>0</v>
      </c>
      <c r="CM62" s="296">
        <v>0</v>
      </c>
      <c r="CN62" s="296">
        <v>0</v>
      </c>
      <c r="CO62" s="296">
        <v>0</v>
      </c>
      <c r="CP62" s="296">
        <v>0</v>
      </c>
      <c r="CQ62" s="296">
        <v>1.2940164387674135E-6</v>
      </c>
      <c r="CR62" s="296">
        <v>0</v>
      </c>
      <c r="CS62" s="296">
        <v>5.4263304580619755E-3</v>
      </c>
      <c r="CT62" s="296">
        <v>6.7921959134115672E-6</v>
      </c>
      <c r="CU62" s="296">
        <v>0</v>
      </c>
      <c r="CV62" s="296">
        <v>0</v>
      </c>
      <c r="CW62" s="296">
        <v>0</v>
      </c>
      <c r="CX62" s="296">
        <v>1.5385410907190545E-6</v>
      </c>
      <c r="CY62" s="296">
        <v>5.3037118620858227E-4</v>
      </c>
      <c r="CZ62" s="296">
        <v>0</v>
      </c>
      <c r="DA62" s="297">
        <v>0</v>
      </c>
      <c r="DB62" s="298"/>
      <c r="DC62" s="298"/>
    </row>
    <row r="63" spans="1:107" s="299" customFormat="1" ht="15" customHeight="1">
      <c r="A63" s="300" t="s">
        <v>388</v>
      </c>
      <c r="B63" s="301" t="s">
        <v>645</v>
      </c>
      <c r="C63" s="295">
        <v>1.0243763202456011E-4</v>
      </c>
      <c r="D63" s="296">
        <v>2.8444115419773041E-5</v>
      </c>
      <c r="E63" s="296">
        <v>1.0805324749217023E-4</v>
      </c>
      <c r="F63" s="296">
        <v>1.3775025462573159E-3</v>
      </c>
      <c r="G63" s="296">
        <v>6.1552346553727065E-3</v>
      </c>
      <c r="H63" s="296">
        <v>0</v>
      </c>
      <c r="I63" s="296">
        <v>0</v>
      </c>
      <c r="J63" s="296">
        <v>2.0553686124759355E-3</v>
      </c>
      <c r="K63" s="296">
        <v>6.402402144662152E-5</v>
      </c>
      <c r="L63" s="296">
        <v>1.1266002709855517E-4</v>
      </c>
      <c r="M63" s="296">
        <v>1.5899886150926312E-6</v>
      </c>
      <c r="N63" s="296">
        <v>3.2865964624744404E-4</v>
      </c>
      <c r="O63" s="296">
        <v>2.1859356948726846E-4</v>
      </c>
      <c r="P63" s="296">
        <v>1.5870484783295691E-3</v>
      </c>
      <c r="Q63" s="296">
        <v>1.7521803694472308E-6</v>
      </c>
      <c r="R63" s="296">
        <v>2.1399383655893724E-4</v>
      </c>
      <c r="S63" s="296">
        <v>5.1311179886003753E-3</v>
      </c>
      <c r="T63" s="296">
        <v>1.9342380239972523E-3</v>
      </c>
      <c r="U63" s="296">
        <v>8.1104105782741388E-3</v>
      </c>
      <c r="V63" s="296">
        <v>3.4687040709505004E-4</v>
      </c>
      <c r="W63" s="296">
        <v>1.8310990316060673E-4</v>
      </c>
      <c r="X63" s="296">
        <v>5.6416553280456643E-5</v>
      </c>
      <c r="Y63" s="296">
        <v>1.6951218804242449E-5</v>
      </c>
      <c r="Z63" s="296">
        <v>5.2718951902368987E-5</v>
      </c>
      <c r="AA63" s="296">
        <v>5.0543340914834469E-5</v>
      </c>
      <c r="AB63" s="296">
        <v>9.9719628869555173E-4</v>
      </c>
      <c r="AC63" s="296">
        <v>7.1603963622399498E-5</v>
      </c>
      <c r="AD63" s="296">
        <v>5.5514842956506092E-4</v>
      </c>
      <c r="AE63" s="296">
        <v>3.3728665296905834E-4</v>
      </c>
      <c r="AF63" s="296">
        <v>1.9092436974789916E-4</v>
      </c>
      <c r="AG63" s="296">
        <v>3.3213565857505913E-4</v>
      </c>
      <c r="AH63" s="296">
        <v>3.4712486890277248E-2</v>
      </c>
      <c r="AI63" s="296">
        <v>4.8309088532427031E-3</v>
      </c>
      <c r="AJ63" s="296">
        <v>5.8667677269072223E-4</v>
      </c>
      <c r="AK63" s="296">
        <v>8.1956456350086582E-4</v>
      </c>
      <c r="AL63" s="296">
        <v>0</v>
      </c>
      <c r="AM63" s="296">
        <v>0</v>
      </c>
      <c r="AN63" s="296">
        <v>1.196856776000155E-3</v>
      </c>
      <c r="AO63" s="296">
        <v>3.1060073479285619E-3</v>
      </c>
      <c r="AP63" s="296">
        <v>4.1539452094626868E-6</v>
      </c>
      <c r="AQ63" s="296">
        <v>0</v>
      </c>
      <c r="AR63" s="296">
        <v>1.0577461908000524E-3</v>
      </c>
      <c r="AS63" s="296">
        <v>6.7181800479587108E-5</v>
      </c>
      <c r="AT63" s="296">
        <v>1.4564708005688343E-4</v>
      </c>
      <c r="AU63" s="296">
        <v>7.8708921097969239E-5</v>
      </c>
      <c r="AV63" s="296">
        <v>1.5970637133678992E-3</v>
      </c>
      <c r="AW63" s="296">
        <v>2.0439535469109794E-3</v>
      </c>
      <c r="AX63" s="296">
        <v>2.9769196402836223E-4</v>
      </c>
      <c r="AY63" s="296">
        <v>1.1119631550845425E-3</v>
      </c>
      <c r="AZ63" s="296">
        <v>1.0393375735029402E-3</v>
      </c>
      <c r="BA63" s="296">
        <v>2.5172975820508196E-4</v>
      </c>
      <c r="BB63" s="296">
        <v>1.774300818271758E-3</v>
      </c>
      <c r="BC63" s="296">
        <v>2.4427905000776136E-4</v>
      </c>
      <c r="BD63" s="296">
        <v>8.7540974914168093E-4</v>
      </c>
      <c r="BE63" s="296">
        <v>1.0001953672479551E-3</v>
      </c>
      <c r="BF63" s="296">
        <v>6.9698249657695985E-4</v>
      </c>
      <c r="BG63" s="296">
        <v>7.7986995228904209E-4</v>
      </c>
      <c r="BH63" s="296">
        <v>5.2061438965238477E-4</v>
      </c>
      <c r="BI63" s="296">
        <v>0.12242512801531867</v>
      </c>
      <c r="BJ63" s="296">
        <v>3.1375514313313533E-5</v>
      </c>
      <c r="BK63" s="296">
        <v>1.1810747374157748E-3</v>
      </c>
      <c r="BL63" s="296">
        <v>5.1699973629121378E-3</v>
      </c>
      <c r="BM63" s="296">
        <v>2.6131208098266996E-3</v>
      </c>
      <c r="BN63" s="296">
        <v>6.6334318074959926E-6</v>
      </c>
      <c r="BO63" s="296">
        <v>1.0316367624644565E-6</v>
      </c>
      <c r="BP63" s="296">
        <v>3.3249040422224233E-4</v>
      </c>
      <c r="BQ63" s="296">
        <v>2.7092758780370911E-3</v>
      </c>
      <c r="BR63" s="296">
        <v>3.7670195200530793E-4</v>
      </c>
      <c r="BS63" s="296">
        <v>3.3508952966788068E-4</v>
      </c>
      <c r="BT63" s="296">
        <v>2.2057226022290533E-4</v>
      </c>
      <c r="BU63" s="296">
        <v>4.5185758714134632E-5</v>
      </c>
      <c r="BV63" s="296">
        <v>1.6601088959505865E-5</v>
      </c>
      <c r="BW63" s="296">
        <v>0</v>
      </c>
      <c r="BX63" s="296">
        <v>3.0290627854348806E-5</v>
      </c>
      <c r="BY63" s="296">
        <v>2.4522176889511165E-4</v>
      </c>
      <c r="BZ63" s="296">
        <v>1.2663153834721309E-5</v>
      </c>
      <c r="CA63" s="296">
        <v>6.4078765177844423E-4</v>
      </c>
      <c r="CB63" s="296">
        <v>2.2255999905990658E-5</v>
      </c>
      <c r="CC63" s="296">
        <v>1.6561336566106232E-5</v>
      </c>
      <c r="CD63" s="296">
        <v>6.3310321180781368E-5</v>
      </c>
      <c r="CE63" s="296">
        <v>2.4253795569974262E-4</v>
      </c>
      <c r="CF63" s="296">
        <v>1.3782820021128553E-5</v>
      </c>
      <c r="CG63" s="296">
        <v>1.1923242304121737E-3</v>
      </c>
      <c r="CH63" s="296">
        <v>2.7412714965784242E-3</v>
      </c>
      <c r="CI63" s="296">
        <v>5.7904213167744752E-3</v>
      </c>
      <c r="CJ63" s="296">
        <v>1.7316605617300666E-3</v>
      </c>
      <c r="CK63" s="296">
        <v>3.1054369562811255E-3</v>
      </c>
      <c r="CL63" s="296">
        <v>8.0517250156462734E-3</v>
      </c>
      <c r="CM63" s="296">
        <v>2.3419686001026381E-4</v>
      </c>
      <c r="CN63" s="296">
        <v>3.1637845927313338E-3</v>
      </c>
      <c r="CO63" s="296">
        <v>2.2831214845552197E-3</v>
      </c>
      <c r="CP63" s="296">
        <v>5.0266007276597085E-3</v>
      </c>
      <c r="CQ63" s="296">
        <v>6.7702940076311072E-3</v>
      </c>
      <c r="CR63" s="296">
        <v>3.6851689459514953E-4</v>
      </c>
      <c r="CS63" s="296">
        <v>1.1852302662701199E-3</v>
      </c>
      <c r="CT63" s="296">
        <v>5.6510843894527199E-3</v>
      </c>
      <c r="CU63" s="296">
        <v>1.7905731096894422E-3</v>
      </c>
      <c r="CV63" s="296">
        <v>1.8150436229829722E-3</v>
      </c>
      <c r="CW63" s="296">
        <v>3.7417315256912079E-3</v>
      </c>
      <c r="CX63" s="296">
        <v>5.9646440739740065E-3</v>
      </c>
      <c r="CY63" s="296">
        <v>9.0248502901433703E-3</v>
      </c>
      <c r="CZ63" s="296">
        <v>0.13910724227605439</v>
      </c>
      <c r="DA63" s="297">
        <v>4.4287074821591874E-4</v>
      </c>
      <c r="DB63" s="603"/>
      <c r="DC63" s="603"/>
    </row>
    <row r="64" spans="1:107" s="299" customFormat="1" ht="15" customHeight="1">
      <c r="A64" s="300" t="s">
        <v>389</v>
      </c>
      <c r="B64" s="301" t="s">
        <v>329</v>
      </c>
      <c r="C64" s="295">
        <v>8.6062687575826254E-4</v>
      </c>
      <c r="D64" s="296">
        <v>1.4790137748359885E-3</v>
      </c>
      <c r="E64" s="296">
        <v>1.7017873893453756E-5</v>
      </c>
      <c r="F64" s="296">
        <v>1.6918634156109487E-3</v>
      </c>
      <c r="G64" s="296">
        <v>6.6801330350033122E-6</v>
      </c>
      <c r="H64" s="296">
        <v>0</v>
      </c>
      <c r="I64" s="296">
        <v>0</v>
      </c>
      <c r="J64" s="296">
        <v>0</v>
      </c>
      <c r="K64" s="296">
        <v>0</v>
      </c>
      <c r="L64" s="296">
        <v>0</v>
      </c>
      <c r="M64" s="296">
        <v>0</v>
      </c>
      <c r="N64" s="296">
        <v>0</v>
      </c>
      <c r="O64" s="296">
        <v>0</v>
      </c>
      <c r="P64" s="296">
        <v>6.0022169584760003E-3</v>
      </c>
      <c r="Q64" s="296">
        <v>2.5468379715007861E-2</v>
      </c>
      <c r="R64" s="296">
        <v>3.0921847776609269E-4</v>
      </c>
      <c r="S64" s="296">
        <v>0</v>
      </c>
      <c r="T64" s="296">
        <v>3.4932532754596617E-2</v>
      </c>
      <c r="U64" s="296">
        <v>0</v>
      </c>
      <c r="V64" s="296">
        <v>2.5225422118880625E-2</v>
      </c>
      <c r="W64" s="296">
        <v>0</v>
      </c>
      <c r="X64" s="296">
        <v>0</v>
      </c>
      <c r="Y64" s="296">
        <v>5.5077876917896888E-2</v>
      </c>
      <c r="Z64" s="296">
        <v>2.1525035893754487E-3</v>
      </c>
      <c r="AA64" s="296">
        <v>0</v>
      </c>
      <c r="AB64" s="296">
        <v>0</v>
      </c>
      <c r="AC64" s="296">
        <v>2.4386080425293244E-6</v>
      </c>
      <c r="AD64" s="296">
        <v>1.1056684794487086E-5</v>
      </c>
      <c r="AE64" s="296">
        <v>5.0857456720304328E-7</v>
      </c>
      <c r="AF64" s="296">
        <v>2.4609235151687794E-2</v>
      </c>
      <c r="AG64" s="296">
        <v>5.4917769403791665E-5</v>
      </c>
      <c r="AH64" s="296">
        <v>0</v>
      </c>
      <c r="AI64" s="296">
        <v>1.1332421430038655E-2</v>
      </c>
      <c r="AJ64" s="296">
        <v>1.7093686321679295E-2</v>
      </c>
      <c r="AK64" s="296">
        <v>8.0791622486984169E-3</v>
      </c>
      <c r="AL64" s="296">
        <v>0</v>
      </c>
      <c r="AM64" s="296">
        <v>0</v>
      </c>
      <c r="AN64" s="296">
        <v>1.9047534664753975E-2</v>
      </c>
      <c r="AO64" s="296">
        <v>3.9123366192304637E-2</v>
      </c>
      <c r="AP64" s="296">
        <v>0.11828151286684528</v>
      </c>
      <c r="AQ64" s="296">
        <v>0</v>
      </c>
      <c r="AR64" s="296">
        <v>5.491433769058471E-3</v>
      </c>
      <c r="AS64" s="296">
        <v>0</v>
      </c>
      <c r="AT64" s="296">
        <v>2.5734458969563633E-5</v>
      </c>
      <c r="AU64" s="296">
        <v>0</v>
      </c>
      <c r="AV64" s="296">
        <v>0</v>
      </c>
      <c r="AW64" s="296">
        <v>0</v>
      </c>
      <c r="AX64" s="296">
        <v>7.0366694048922961E-4</v>
      </c>
      <c r="AY64" s="296">
        <v>0</v>
      </c>
      <c r="AZ64" s="296">
        <v>0</v>
      </c>
      <c r="BA64" s="296">
        <v>0</v>
      </c>
      <c r="BB64" s="296">
        <v>0</v>
      </c>
      <c r="BC64" s="296">
        <v>0</v>
      </c>
      <c r="BD64" s="296">
        <v>0</v>
      </c>
      <c r="BE64" s="296">
        <v>0</v>
      </c>
      <c r="BF64" s="296">
        <v>3.5018850698530874E-4</v>
      </c>
      <c r="BG64" s="296">
        <v>0</v>
      </c>
      <c r="BH64" s="296">
        <v>0</v>
      </c>
      <c r="BI64" s="296">
        <v>9.0121013548350484E-6</v>
      </c>
      <c r="BJ64" s="296">
        <v>0</v>
      </c>
      <c r="BK64" s="296">
        <v>0</v>
      </c>
      <c r="BL64" s="296">
        <v>0</v>
      </c>
      <c r="BM64" s="296">
        <v>2.1725395700446605E-5</v>
      </c>
      <c r="BN64" s="296">
        <v>2.4404273803834715E-3</v>
      </c>
      <c r="BO64" s="296">
        <v>2.2730642294100777E-2</v>
      </c>
      <c r="BP64" s="296">
        <v>0</v>
      </c>
      <c r="BQ64" s="296">
        <v>0</v>
      </c>
      <c r="BR64" s="296">
        <v>0</v>
      </c>
      <c r="BS64" s="296">
        <v>0</v>
      </c>
      <c r="BT64" s="296">
        <v>0</v>
      </c>
      <c r="BU64" s="296">
        <v>0</v>
      </c>
      <c r="BV64" s="296">
        <v>0</v>
      </c>
      <c r="BW64" s="296">
        <v>0</v>
      </c>
      <c r="BX64" s="296">
        <v>0</v>
      </c>
      <c r="BY64" s="296">
        <v>0</v>
      </c>
      <c r="BZ64" s="296">
        <v>0</v>
      </c>
      <c r="CA64" s="296">
        <v>0</v>
      </c>
      <c r="CB64" s="296">
        <v>0</v>
      </c>
      <c r="CC64" s="296">
        <v>0</v>
      </c>
      <c r="CD64" s="296">
        <v>0</v>
      </c>
      <c r="CE64" s="296">
        <v>0</v>
      </c>
      <c r="CF64" s="296">
        <v>0</v>
      </c>
      <c r="CG64" s="296">
        <v>0</v>
      </c>
      <c r="CH64" s="296">
        <v>0</v>
      </c>
      <c r="CI64" s="296">
        <v>0</v>
      </c>
      <c r="CJ64" s="296">
        <v>0</v>
      </c>
      <c r="CK64" s="296">
        <v>0</v>
      </c>
      <c r="CL64" s="296">
        <v>0</v>
      </c>
      <c r="CM64" s="296">
        <v>0</v>
      </c>
      <c r="CN64" s="296">
        <v>0</v>
      </c>
      <c r="CO64" s="296">
        <v>0</v>
      </c>
      <c r="CP64" s="296">
        <v>0</v>
      </c>
      <c r="CQ64" s="296">
        <v>0</v>
      </c>
      <c r="CR64" s="296">
        <v>0</v>
      </c>
      <c r="CS64" s="296">
        <v>0</v>
      </c>
      <c r="CT64" s="296">
        <v>0</v>
      </c>
      <c r="CU64" s="296">
        <v>0</v>
      </c>
      <c r="CV64" s="296">
        <v>2.9699020432936404E-4</v>
      </c>
      <c r="CW64" s="296">
        <v>0</v>
      </c>
      <c r="CX64" s="296">
        <v>0</v>
      </c>
      <c r="CY64" s="296">
        <v>0</v>
      </c>
      <c r="CZ64" s="296">
        <v>0</v>
      </c>
      <c r="DA64" s="297">
        <v>0</v>
      </c>
      <c r="DB64" s="603"/>
      <c r="DC64" s="603"/>
    </row>
    <row r="65" spans="1:107" s="299" customFormat="1" ht="15" customHeight="1">
      <c r="A65" s="300" t="s">
        <v>390</v>
      </c>
      <c r="B65" s="301" t="s">
        <v>646</v>
      </c>
      <c r="C65" s="295">
        <v>0</v>
      </c>
      <c r="D65" s="296">
        <v>0</v>
      </c>
      <c r="E65" s="296">
        <v>0</v>
      </c>
      <c r="F65" s="296">
        <v>0</v>
      </c>
      <c r="G65" s="296">
        <v>0</v>
      </c>
      <c r="H65" s="296">
        <v>0</v>
      </c>
      <c r="I65" s="296">
        <v>0</v>
      </c>
      <c r="J65" s="296">
        <v>0</v>
      </c>
      <c r="K65" s="296">
        <v>0</v>
      </c>
      <c r="L65" s="296">
        <v>0</v>
      </c>
      <c r="M65" s="296">
        <v>0</v>
      </c>
      <c r="N65" s="296">
        <v>0</v>
      </c>
      <c r="O65" s="296">
        <v>0</v>
      </c>
      <c r="P65" s="296">
        <v>0</v>
      </c>
      <c r="Q65" s="296">
        <v>0</v>
      </c>
      <c r="R65" s="296">
        <v>0</v>
      </c>
      <c r="S65" s="296">
        <v>0</v>
      </c>
      <c r="T65" s="296">
        <v>0</v>
      </c>
      <c r="U65" s="296">
        <v>0</v>
      </c>
      <c r="V65" s="296">
        <v>0</v>
      </c>
      <c r="W65" s="296">
        <v>0</v>
      </c>
      <c r="X65" s="296">
        <v>0</v>
      </c>
      <c r="Y65" s="296">
        <v>0</v>
      </c>
      <c r="Z65" s="296">
        <v>0</v>
      </c>
      <c r="AA65" s="296">
        <v>0</v>
      </c>
      <c r="AB65" s="296">
        <v>0</v>
      </c>
      <c r="AC65" s="296">
        <v>0</v>
      </c>
      <c r="AD65" s="296">
        <v>0</v>
      </c>
      <c r="AE65" s="296">
        <v>0</v>
      </c>
      <c r="AF65" s="296">
        <v>0</v>
      </c>
      <c r="AG65" s="296">
        <v>0</v>
      </c>
      <c r="AH65" s="296">
        <v>0</v>
      </c>
      <c r="AI65" s="296">
        <v>0</v>
      </c>
      <c r="AJ65" s="296">
        <v>0</v>
      </c>
      <c r="AK65" s="296">
        <v>0</v>
      </c>
      <c r="AL65" s="296">
        <v>0</v>
      </c>
      <c r="AM65" s="296">
        <v>0</v>
      </c>
      <c r="AN65" s="296">
        <v>0</v>
      </c>
      <c r="AO65" s="296">
        <v>0</v>
      </c>
      <c r="AP65" s="296">
        <v>0</v>
      </c>
      <c r="AQ65" s="296">
        <v>0</v>
      </c>
      <c r="AR65" s="296">
        <v>0</v>
      </c>
      <c r="AS65" s="296">
        <v>0</v>
      </c>
      <c r="AT65" s="296">
        <v>0</v>
      </c>
      <c r="AU65" s="296">
        <v>0</v>
      </c>
      <c r="AV65" s="296">
        <v>0</v>
      </c>
      <c r="AW65" s="296">
        <v>0</v>
      </c>
      <c r="AX65" s="296">
        <v>0</v>
      </c>
      <c r="AY65" s="296">
        <v>0</v>
      </c>
      <c r="AZ65" s="296">
        <v>0</v>
      </c>
      <c r="BA65" s="296">
        <v>0</v>
      </c>
      <c r="BB65" s="296">
        <v>0</v>
      </c>
      <c r="BC65" s="296">
        <v>0</v>
      </c>
      <c r="BD65" s="296">
        <v>0</v>
      </c>
      <c r="BE65" s="296">
        <v>0</v>
      </c>
      <c r="BF65" s="296">
        <v>0</v>
      </c>
      <c r="BG65" s="296">
        <v>0</v>
      </c>
      <c r="BH65" s="296">
        <v>0</v>
      </c>
      <c r="BI65" s="296">
        <v>0</v>
      </c>
      <c r="BJ65" s="296">
        <v>0</v>
      </c>
      <c r="BK65" s="296">
        <v>0</v>
      </c>
      <c r="BL65" s="296">
        <v>0</v>
      </c>
      <c r="BM65" s="296">
        <v>0</v>
      </c>
      <c r="BN65" s="296">
        <v>0</v>
      </c>
      <c r="BO65" s="296">
        <v>0</v>
      </c>
      <c r="BP65" s="296">
        <v>0</v>
      </c>
      <c r="BQ65" s="296">
        <v>0</v>
      </c>
      <c r="BR65" s="296">
        <v>0</v>
      </c>
      <c r="BS65" s="296">
        <v>0</v>
      </c>
      <c r="BT65" s="296">
        <v>0</v>
      </c>
      <c r="BU65" s="296">
        <v>0</v>
      </c>
      <c r="BV65" s="296">
        <v>0</v>
      </c>
      <c r="BW65" s="296">
        <v>0</v>
      </c>
      <c r="BX65" s="296">
        <v>0</v>
      </c>
      <c r="BY65" s="296">
        <v>0</v>
      </c>
      <c r="BZ65" s="296">
        <v>0</v>
      </c>
      <c r="CA65" s="296">
        <v>0</v>
      </c>
      <c r="CB65" s="296">
        <v>0</v>
      </c>
      <c r="CC65" s="296">
        <v>0</v>
      </c>
      <c r="CD65" s="296">
        <v>0</v>
      </c>
      <c r="CE65" s="296">
        <v>0</v>
      </c>
      <c r="CF65" s="296">
        <v>0</v>
      </c>
      <c r="CG65" s="296">
        <v>0</v>
      </c>
      <c r="CH65" s="296">
        <v>0</v>
      </c>
      <c r="CI65" s="296">
        <v>0</v>
      </c>
      <c r="CJ65" s="296">
        <v>0</v>
      </c>
      <c r="CK65" s="296">
        <v>0</v>
      </c>
      <c r="CL65" s="296">
        <v>0</v>
      </c>
      <c r="CM65" s="296">
        <v>0</v>
      </c>
      <c r="CN65" s="296">
        <v>0</v>
      </c>
      <c r="CO65" s="296">
        <v>0</v>
      </c>
      <c r="CP65" s="296">
        <v>0</v>
      </c>
      <c r="CQ65" s="296">
        <v>0</v>
      </c>
      <c r="CR65" s="296">
        <v>0</v>
      </c>
      <c r="CS65" s="296">
        <v>0</v>
      </c>
      <c r="CT65" s="296">
        <v>0</v>
      </c>
      <c r="CU65" s="296">
        <v>0</v>
      </c>
      <c r="CV65" s="296">
        <v>0</v>
      </c>
      <c r="CW65" s="296">
        <v>0</v>
      </c>
      <c r="CX65" s="296">
        <v>0</v>
      </c>
      <c r="CY65" s="296">
        <v>0</v>
      </c>
      <c r="CZ65" s="296">
        <v>0</v>
      </c>
      <c r="DA65" s="297">
        <v>0</v>
      </c>
      <c r="DB65" s="603"/>
      <c r="DC65" s="603"/>
    </row>
    <row r="66" spans="1:107" s="299" customFormat="1" ht="15" customHeight="1">
      <c r="A66" s="300" t="s">
        <v>391</v>
      </c>
      <c r="B66" s="301" t="s">
        <v>541</v>
      </c>
      <c r="C66" s="295">
        <v>6.9230584831434143E-3</v>
      </c>
      <c r="D66" s="296">
        <v>4.1810661658187925E-3</v>
      </c>
      <c r="E66" s="296">
        <v>5.7071900517199842E-3</v>
      </c>
      <c r="F66" s="296">
        <v>7.0540453949802327E-3</v>
      </c>
      <c r="G66" s="296">
        <v>1.5203305539157076E-3</v>
      </c>
      <c r="H66" s="296">
        <v>0</v>
      </c>
      <c r="I66" s="296">
        <v>0</v>
      </c>
      <c r="J66" s="296">
        <v>1.3427072704019811E-2</v>
      </c>
      <c r="K66" s="296">
        <v>1.1919585541314633E-3</v>
      </c>
      <c r="L66" s="296">
        <v>6.6509778906180745E-4</v>
      </c>
      <c r="M66" s="296">
        <v>6.4086355932770653E-4</v>
      </c>
      <c r="N66" s="296">
        <v>9.6369342492583037E-4</v>
      </c>
      <c r="O66" s="296">
        <v>1.1901192486490069E-3</v>
      </c>
      <c r="P66" s="296">
        <v>2.281128503379074E-3</v>
      </c>
      <c r="Q66" s="296">
        <v>3.2656261635572765E-4</v>
      </c>
      <c r="R66" s="296">
        <v>3.857644393518446E-3</v>
      </c>
      <c r="S66" s="296">
        <v>1.2836375149402348E-3</v>
      </c>
      <c r="T66" s="296">
        <v>3.0134422927626686E-3</v>
      </c>
      <c r="U66" s="296">
        <v>4.1424513942781094E-3</v>
      </c>
      <c r="V66" s="296">
        <v>1.7711987316227223E-2</v>
      </c>
      <c r="W66" s="296">
        <v>1.0167167376231639E-2</v>
      </c>
      <c r="X66" s="296">
        <v>3.7110898744380141E-3</v>
      </c>
      <c r="Y66" s="296">
        <v>6.1111465874061736E-3</v>
      </c>
      <c r="Z66" s="296">
        <v>1.0118673725771715E-2</v>
      </c>
      <c r="AA66" s="296">
        <v>1.4644933030073288E-2</v>
      </c>
      <c r="AB66" s="296">
        <v>1.058473278029887E-2</v>
      </c>
      <c r="AC66" s="296">
        <v>3.2089938008439726E-3</v>
      </c>
      <c r="AD66" s="296">
        <v>7.8674740617888685E-3</v>
      </c>
      <c r="AE66" s="296">
        <v>9.9957279736354945E-3</v>
      </c>
      <c r="AF66" s="296">
        <v>6.4062441247685516E-3</v>
      </c>
      <c r="AG66" s="296">
        <v>5.6725966172990975E-3</v>
      </c>
      <c r="AH66" s="296">
        <v>1.996023652191817E-3</v>
      </c>
      <c r="AI66" s="296">
        <v>9.1502726372990235E-3</v>
      </c>
      <c r="AJ66" s="296">
        <v>1.6918180005860244E-2</v>
      </c>
      <c r="AK66" s="296">
        <v>1.5401588958815051E-2</v>
      </c>
      <c r="AL66" s="296">
        <v>0</v>
      </c>
      <c r="AM66" s="296">
        <v>0</v>
      </c>
      <c r="AN66" s="296">
        <v>6.7151774823311959E-3</v>
      </c>
      <c r="AO66" s="296">
        <v>1.0942010829126632E-2</v>
      </c>
      <c r="AP66" s="296">
        <v>1.0680208528049516E-2</v>
      </c>
      <c r="AQ66" s="296">
        <v>0</v>
      </c>
      <c r="AR66" s="296">
        <v>5.4567631070899427E-3</v>
      </c>
      <c r="AS66" s="296">
        <v>9.4494209420193931E-3</v>
      </c>
      <c r="AT66" s="296">
        <v>7.5271269825957889E-3</v>
      </c>
      <c r="AU66" s="296">
        <v>4.7101454308978745E-3</v>
      </c>
      <c r="AV66" s="296">
        <v>4.8748902516751336E-3</v>
      </c>
      <c r="AW66" s="296">
        <v>3.3110770917422717E-3</v>
      </c>
      <c r="AX66" s="296">
        <v>3.4277961126803866E-3</v>
      </c>
      <c r="AY66" s="296">
        <v>1.1176582204901784E-2</v>
      </c>
      <c r="AZ66" s="296">
        <v>5.8964918596743866E-3</v>
      </c>
      <c r="BA66" s="296">
        <v>3.0479806818623761E-3</v>
      </c>
      <c r="BB66" s="296">
        <v>4.3766895673935415E-3</v>
      </c>
      <c r="BC66" s="296">
        <v>9.222146877884984E-3</v>
      </c>
      <c r="BD66" s="296">
        <v>4.2587872372255794E-3</v>
      </c>
      <c r="BE66" s="296">
        <v>2.8046525719107201E-3</v>
      </c>
      <c r="BF66" s="296">
        <v>8.9360435310653825E-4</v>
      </c>
      <c r="BG66" s="296">
        <v>3.4344424737345687E-3</v>
      </c>
      <c r="BH66" s="296">
        <v>3.5690033491165263E-3</v>
      </c>
      <c r="BI66" s="296">
        <v>3.7555956058258652E-3</v>
      </c>
      <c r="BJ66" s="296">
        <v>1.0431378024354458E-3</v>
      </c>
      <c r="BK66" s="296">
        <v>1.5490208828775269E-3</v>
      </c>
      <c r="BL66" s="296">
        <v>3.0399951807144913E-3</v>
      </c>
      <c r="BM66" s="296">
        <v>1.2849374874945093E-3</v>
      </c>
      <c r="BN66" s="296">
        <v>1.6711785261703891E-2</v>
      </c>
      <c r="BO66" s="296">
        <v>3.9643663819643953E-2</v>
      </c>
      <c r="BP66" s="296">
        <v>4.8494402198812035E-2</v>
      </c>
      <c r="BQ66" s="296">
        <v>1.1166394621818076E-2</v>
      </c>
      <c r="BR66" s="296">
        <v>7.4516721691437774E-3</v>
      </c>
      <c r="BS66" s="296">
        <v>8.7171233499027997E-3</v>
      </c>
      <c r="BT66" s="296">
        <v>7.5153479532433847E-3</v>
      </c>
      <c r="BU66" s="296">
        <v>2.5203843428162832E-2</v>
      </c>
      <c r="BV66" s="296">
        <v>3.5894832044224584E-2</v>
      </c>
      <c r="BW66" s="296">
        <v>4.8866313400315456E-2</v>
      </c>
      <c r="BX66" s="296">
        <v>3.3328761335965115E-2</v>
      </c>
      <c r="BY66" s="296">
        <v>3.1851591228974547E-3</v>
      </c>
      <c r="BZ66" s="296">
        <v>1.9948583397700479E-2</v>
      </c>
      <c r="CA66" s="296">
        <v>9.5117438263728985E-3</v>
      </c>
      <c r="CB66" s="296">
        <v>1.3442623943218357E-4</v>
      </c>
      <c r="CC66" s="296">
        <v>1.321946586377307E-2</v>
      </c>
      <c r="CD66" s="296">
        <v>3.729855486356469E-2</v>
      </c>
      <c r="CE66" s="296">
        <v>5.7481594197817801E-2</v>
      </c>
      <c r="CF66" s="296">
        <v>3.8672295842616532E-3</v>
      </c>
      <c r="CG66" s="296">
        <v>1.134630475916437E-2</v>
      </c>
      <c r="CH66" s="296">
        <v>1.0189048973325484E-2</v>
      </c>
      <c r="CI66" s="296">
        <v>5.1667842603432771E-3</v>
      </c>
      <c r="CJ66" s="296">
        <v>3.9235613940355386E-2</v>
      </c>
      <c r="CK66" s="296">
        <v>1.5819333833053027E-2</v>
      </c>
      <c r="CL66" s="296">
        <v>9.5795341055669031E-3</v>
      </c>
      <c r="CM66" s="296">
        <v>4.7628730913828786E-3</v>
      </c>
      <c r="CN66" s="296">
        <v>8.5029258752577497E-3</v>
      </c>
      <c r="CO66" s="296">
        <v>5.6305577849222127E-3</v>
      </c>
      <c r="CP66" s="296">
        <v>4.2967367837015444E-3</v>
      </c>
      <c r="CQ66" s="296">
        <v>4.0687529300602061E-3</v>
      </c>
      <c r="CR66" s="296">
        <v>1.5950516460932988E-4</v>
      </c>
      <c r="CS66" s="296">
        <v>1.7920479156010292E-3</v>
      </c>
      <c r="CT66" s="296">
        <v>4.2826965842607491E-3</v>
      </c>
      <c r="CU66" s="296">
        <v>4.8330548266699459E-3</v>
      </c>
      <c r="CV66" s="296">
        <v>3.12533713607737E-3</v>
      </c>
      <c r="CW66" s="296">
        <v>5.8390911699805126E-3</v>
      </c>
      <c r="CX66" s="296">
        <v>9.3228596728980526E-3</v>
      </c>
      <c r="CY66" s="296">
        <v>7.8611662865329598E-3</v>
      </c>
      <c r="CZ66" s="296">
        <v>0</v>
      </c>
      <c r="DA66" s="297">
        <v>0</v>
      </c>
      <c r="DC66" s="298"/>
    </row>
    <row r="67" spans="1:107" s="299" customFormat="1" ht="15" customHeight="1">
      <c r="A67" s="300" t="s">
        <v>392</v>
      </c>
      <c r="B67" s="301" t="s">
        <v>542</v>
      </c>
      <c r="C67" s="295">
        <v>0</v>
      </c>
      <c r="D67" s="296">
        <v>0</v>
      </c>
      <c r="E67" s="296">
        <v>0</v>
      </c>
      <c r="F67" s="296">
        <v>0</v>
      </c>
      <c r="G67" s="296">
        <v>0</v>
      </c>
      <c r="H67" s="296">
        <v>0</v>
      </c>
      <c r="I67" s="296">
        <v>0</v>
      </c>
      <c r="J67" s="296">
        <v>0</v>
      </c>
      <c r="K67" s="296">
        <v>0</v>
      </c>
      <c r="L67" s="296">
        <v>0</v>
      </c>
      <c r="M67" s="296">
        <v>0</v>
      </c>
      <c r="N67" s="296">
        <v>0</v>
      </c>
      <c r="O67" s="296">
        <v>0</v>
      </c>
      <c r="P67" s="296">
        <v>0</v>
      </c>
      <c r="Q67" s="296">
        <v>0</v>
      </c>
      <c r="R67" s="296">
        <v>0</v>
      </c>
      <c r="S67" s="296">
        <v>0</v>
      </c>
      <c r="T67" s="296">
        <v>0</v>
      </c>
      <c r="U67" s="296">
        <v>0</v>
      </c>
      <c r="V67" s="296">
        <v>0</v>
      </c>
      <c r="W67" s="296">
        <v>0</v>
      </c>
      <c r="X67" s="296">
        <v>0</v>
      </c>
      <c r="Y67" s="296">
        <v>0</v>
      </c>
      <c r="Z67" s="296">
        <v>0</v>
      </c>
      <c r="AA67" s="296">
        <v>0</v>
      </c>
      <c r="AB67" s="296">
        <v>0</v>
      </c>
      <c r="AC67" s="296">
        <v>0</v>
      </c>
      <c r="AD67" s="296">
        <v>0</v>
      </c>
      <c r="AE67" s="296">
        <v>0</v>
      </c>
      <c r="AF67" s="296">
        <v>0</v>
      </c>
      <c r="AG67" s="296">
        <v>0</v>
      </c>
      <c r="AH67" s="296">
        <v>0</v>
      </c>
      <c r="AI67" s="296">
        <v>0</v>
      </c>
      <c r="AJ67" s="296">
        <v>0</v>
      </c>
      <c r="AK67" s="296">
        <v>0</v>
      </c>
      <c r="AL67" s="296">
        <v>0</v>
      </c>
      <c r="AM67" s="296">
        <v>0</v>
      </c>
      <c r="AN67" s="296">
        <v>0</v>
      </c>
      <c r="AO67" s="296">
        <v>0</v>
      </c>
      <c r="AP67" s="296">
        <v>0</v>
      </c>
      <c r="AQ67" s="296">
        <v>0</v>
      </c>
      <c r="AR67" s="296">
        <v>0</v>
      </c>
      <c r="AS67" s="296">
        <v>0</v>
      </c>
      <c r="AT67" s="296">
        <v>0</v>
      </c>
      <c r="AU67" s="296">
        <v>0</v>
      </c>
      <c r="AV67" s="296">
        <v>0</v>
      </c>
      <c r="AW67" s="296">
        <v>0</v>
      </c>
      <c r="AX67" s="296">
        <v>0</v>
      </c>
      <c r="AY67" s="296">
        <v>0</v>
      </c>
      <c r="AZ67" s="296">
        <v>0</v>
      </c>
      <c r="BA67" s="296">
        <v>0</v>
      </c>
      <c r="BB67" s="296">
        <v>0</v>
      </c>
      <c r="BC67" s="296">
        <v>0</v>
      </c>
      <c r="BD67" s="296">
        <v>0</v>
      </c>
      <c r="BE67" s="296">
        <v>0</v>
      </c>
      <c r="BF67" s="296">
        <v>0</v>
      </c>
      <c r="BG67" s="296">
        <v>0</v>
      </c>
      <c r="BH67" s="296">
        <v>0</v>
      </c>
      <c r="BI67" s="296">
        <v>0</v>
      </c>
      <c r="BJ67" s="296">
        <v>0</v>
      </c>
      <c r="BK67" s="296">
        <v>0</v>
      </c>
      <c r="BL67" s="296">
        <v>0</v>
      </c>
      <c r="BM67" s="296">
        <v>0</v>
      </c>
      <c r="BN67" s="296">
        <v>0</v>
      </c>
      <c r="BO67" s="296">
        <v>0</v>
      </c>
      <c r="BP67" s="296">
        <v>0</v>
      </c>
      <c r="BQ67" s="296">
        <v>0</v>
      </c>
      <c r="BR67" s="296">
        <v>0</v>
      </c>
      <c r="BS67" s="296">
        <v>0</v>
      </c>
      <c r="BT67" s="296">
        <v>0</v>
      </c>
      <c r="BU67" s="296">
        <v>0</v>
      </c>
      <c r="BV67" s="296">
        <v>0</v>
      </c>
      <c r="BW67" s="296">
        <v>0</v>
      </c>
      <c r="BX67" s="296">
        <v>0</v>
      </c>
      <c r="BY67" s="296">
        <v>0</v>
      </c>
      <c r="BZ67" s="296">
        <v>0</v>
      </c>
      <c r="CA67" s="296">
        <v>0</v>
      </c>
      <c r="CB67" s="296">
        <v>0</v>
      </c>
      <c r="CC67" s="296">
        <v>0</v>
      </c>
      <c r="CD67" s="296">
        <v>0</v>
      </c>
      <c r="CE67" s="296">
        <v>0</v>
      </c>
      <c r="CF67" s="296">
        <v>0</v>
      </c>
      <c r="CG67" s="296">
        <v>0</v>
      </c>
      <c r="CH67" s="296">
        <v>0</v>
      </c>
      <c r="CI67" s="296">
        <v>0</v>
      </c>
      <c r="CJ67" s="296">
        <v>0</v>
      </c>
      <c r="CK67" s="296">
        <v>0</v>
      </c>
      <c r="CL67" s="296">
        <v>0</v>
      </c>
      <c r="CM67" s="296">
        <v>0</v>
      </c>
      <c r="CN67" s="296">
        <v>0</v>
      </c>
      <c r="CO67" s="296">
        <v>0</v>
      </c>
      <c r="CP67" s="296">
        <v>0</v>
      </c>
      <c r="CQ67" s="296">
        <v>0</v>
      </c>
      <c r="CR67" s="296">
        <v>0</v>
      </c>
      <c r="CS67" s="296">
        <v>0</v>
      </c>
      <c r="CT67" s="296">
        <v>0</v>
      </c>
      <c r="CU67" s="296">
        <v>0</v>
      </c>
      <c r="CV67" s="296">
        <v>0</v>
      </c>
      <c r="CW67" s="296">
        <v>0</v>
      </c>
      <c r="CX67" s="296">
        <v>0</v>
      </c>
      <c r="CY67" s="296">
        <v>0</v>
      </c>
      <c r="CZ67" s="296">
        <v>0</v>
      </c>
      <c r="DA67" s="297">
        <v>0</v>
      </c>
      <c r="DC67" s="298"/>
    </row>
    <row r="68" spans="1:107" s="299" customFormat="1" ht="15" customHeight="1">
      <c r="A68" s="300" t="s">
        <v>393</v>
      </c>
      <c r="B68" s="301" t="s">
        <v>647</v>
      </c>
      <c r="C68" s="295">
        <v>5.7147634773708064E-3</v>
      </c>
      <c r="D68" s="296">
        <v>1.1215259442314024E-2</v>
      </c>
      <c r="E68" s="296">
        <v>3.8094408193183625E-2</v>
      </c>
      <c r="F68" s="296">
        <v>8.0662496019825516E-3</v>
      </c>
      <c r="G68" s="296">
        <v>3.3875970493267489E-3</v>
      </c>
      <c r="H68" s="296">
        <v>0</v>
      </c>
      <c r="I68" s="296">
        <v>0</v>
      </c>
      <c r="J68" s="296">
        <v>2.3282114447939171E-2</v>
      </c>
      <c r="K68" s="296">
        <v>3.9701302238786618E-3</v>
      </c>
      <c r="L68" s="296">
        <v>1.0097199446632309E-2</v>
      </c>
      <c r="M68" s="296">
        <v>3.528282884335925E-3</v>
      </c>
      <c r="N68" s="296">
        <v>8.4602260429175995E-3</v>
      </c>
      <c r="O68" s="296">
        <v>1.4939183421180469E-2</v>
      </c>
      <c r="P68" s="296">
        <v>1.1361863868698847E-2</v>
      </c>
      <c r="Q68" s="296">
        <v>7.3990196550832946E-3</v>
      </c>
      <c r="R68" s="296">
        <v>1.0838343091242996E-2</v>
      </c>
      <c r="S68" s="296">
        <v>4.4042482176825451E-3</v>
      </c>
      <c r="T68" s="296">
        <v>2.0172118077954819E-2</v>
      </c>
      <c r="U68" s="296">
        <v>8.4834192886597444E-3</v>
      </c>
      <c r="V68" s="296">
        <v>0.11321621836573571</v>
      </c>
      <c r="W68" s="296">
        <v>1.7260653702046692E-2</v>
      </c>
      <c r="X68" s="296">
        <v>1.3180127423788436E-2</v>
      </c>
      <c r="Y68" s="296">
        <v>3.9707533423507628E-2</v>
      </c>
      <c r="Z68" s="296">
        <v>0.31485216259870785</v>
      </c>
      <c r="AA68" s="296">
        <v>3.6820823856456915E-2</v>
      </c>
      <c r="AB68" s="296">
        <v>1.0408416914761395E-2</v>
      </c>
      <c r="AC68" s="296">
        <v>5.6576510523397641E-3</v>
      </c>
      <c r="AD68" s="296">
        <v>1.4088530618017254E-2</v>
      </c>
      <c r="AE68" s="296">
        <v>1.8862522122993674E-2</v>
      </c>
      <c r="AF68" s="296">
        <v>1.4382976783933913E-2</v>
      </c>
      <c r="AG68" s="296">
        <v>1.8237081178979347E-2</v>
      </c>
      <c r="AH68" s="296">
        <v>6.8429213931372615E-3</v>
      </c>
      <c r="AI68" s="296">
        <v>1.8198189576291761E-2</v>
      </c>
      <c r="AJ68" s="296">
        <v>9.0963364770828295E-2</v>
      </c>
      <c r="AK68" s="296">
        <v>3.3025072381127139E-2</v>
      </c>
      <c r="AL68" s="296">
        <v>0</v>
      </c>
      <c r="AM68" s="296">
        <v>0</v>
      </c>
      <c r="AN68" s="296">
        <v>2.0796454918985449E-2</v>
      </c>
      <c r="AO68" s="296">
        <v>7.5514242837518619E-2</v>
      </c>
      <c r="AP68" s="296">
        <v>7.7989075124099111E-2</v>
      </c>
      <c r="AQ68" s="296">
        <v>0</v>
      </c>
      <c r="AR68" s="296">
        <v>1.8825504304316953E-2</v>
      </c>
      <c r="AS68" s="296">
        <v>1.0246068012771876E-2</v>
      </c>
      <c r="AT68" s="296">
        <v>2.0687968907047882E-2</v>
      </c>
      <c r="AU68" s="296">
        <v>1.1969578345245972E-2</v>
      </c>
      <c r="AV68" s="296">
        <v>1.0920706566065336E-2</v>
      </c>
      <c r="AW68" s="296">
        <v>1.126243527096819E-2</v>
      </c>
      <c r="AX68" s="296">
        <v>3.1465064804673239E-2</v>
      </c>
      <c r="AY68" s="296">
        <v>2.4022354733658595E-2</v>
      </c>
      <c r="AZ68" s="296">
        <v>8.804032161286451E-3</v>
      </c>
      <c r="BA68" s="296">
        <v>8.4403715135251706E-3</v>
      </c>
      <c r="BB68" s="296">
        <v>4.4645939468404604E-3</v>
      </c>
      <c r="BC68" s="296">
        <v>1.2844176109672307E-2</v>
      </c>
      <c r="BD68" s="296">
        <v>5.6419923986918323E-3</v>
      </c>
      <c r="BE68" s="296">
        <v>6.4547639878702419E-3</v>
      </c>
      <c r="BF68" s="296">
        <v>6.6345058867764524E-3</v>
      </c>
      <c r="BG68" s="296">
        <v>1.4995754320508247E-2</v>
      </c>
      <c r="BH68" s="296">
        <v>1.0667282596142741E-2</v>
      </c>
      <c r="BI68" s="296">
        <v>8.1382700886722253E-3</v>
      </c>
      <c r="BJ68" s="296">
        <v>3.5019584203840444E-2</v>
      </c>
      <c r="BK68" s="296">
        <v>3.6911724633372969E-3</v>
      </c>
      <c r="BL68" s="296">
        <v>2.0869045226673284E-3</v>
      </c>
      <c r="BM68" s="296">
        <v>3.60634692665293E-3</v>
      </c>
      <c r="BN68" s="296">
        <v>9.0044595377104894E-2</v>
      </c>
      <c r="BO68" s="296">
        <v>2.8307302190282747E-2</v>
      </c>
      <c r="BP68" s="296">
        <v>3.3566327570805882E-2</v>
      </c>
      <c r="BQ68" s="296">
        <v>8.5657353850987078E-2</v>
      </c>
      <c r="BR68" s="296">
        <v>4.2045530925746309E-3</v>
      </c>
      <c r="BS68" s="296">
        <v>3.1991844567606224E-2</v>
      </c>
      <c r="BT68" s="296">
        <v>4.069813510989396E-3</v>
      </c>
      <c r="BU68" s="296">
        <v>3.0098440088308628E-2</v>
      </c>
      <c r="BV68" s="296">
        <v>5.9058762231307986E-3</v>
      </c>
      <c r="BW68" s="296">
        <v>0</v>
      </c>
      <c r="BX68" s="296">
        <v>3.5606715503661401E-2</v>
      </c>
      <c r="BY68" s="296">
        <v>5.8021784347963845E-3</v>
      </c>
      <c r="BZ68" s="296">
        <v>1.2100424733373564E-3</v>
      </c>
      <c r="CA68" s="296">
        <v>1.6381614564726392E-3</v>
      </c>
      <c r="CB68" s="296">
        <v>2.4679233175754919E-3</v>
      </c>
      <c r="CC68" s="296">
        <v>4.5063396796375058E-3</v>
      </c>
      <c r="CD68" s="296">
        <v>6.7220046931126209E-2</v>
      </c>
      <c r="CE68" s="296">
        <v>1.5506163902677514E-2</v>
      </c>
      <c r="CF68" s="296">
        <v>8.2106683621236878E-3</v>
      </c>
      <c r="CG68" s="296">
        <v>1.1882501204433269E-2</v>
      </c>
      <c r="CH68" s="296">
        <v>6.1648652752993192E-3</v>
      </c>
      <c r="CI68" s="296">
        <v>3.8301094136555841E-3</v>
      </c>
      <c r="CJ68" s="296">
        <v>9.8419298739720034E-3</v>
      </c>
      <c r="CK68" s="296">
        <v>2.4057849903520504E-2</v>
      </c>
      <c r="CL68" s="296">
        <v>5.7152022924498022E-3</v>
      </c>
      <c r="CM68" s="296">
        <v>6.1301442373461312E-3</v>
      </c>
      <c r="CN68" s="296">
        <v>1.7435121695679089E-2</v>
      </c>
      <c r="CO68" s="296">
        <v>9.8903196049053687E-3</v>
      </c>
      <c r="CP68" s="296">
        <v>2.7870089767099413E-3</v>
      </c>
      <c r="CQ68" s="296">
        <v>4.5374999493872602E-3</v>
      </c>
      <c r="CR68" s="296">
        <v>9.5261761167280377E-4</v>
      </c>
      <c r="CS68" s="296">
        <v>3.3612531916172614E-3</v>
      </c>
      <c r="CT68" s="296">
        <v>7.2061128750270046E-3</v>
      </c>
      <c r="CU68" s="296">
        <v>2.8967999182531172E-2</v>
      </c>
      <c r="CV68" s="296">
        <v>1.3829338063306685E-2</v>
      </c>
      <c r="CW68" s="296">
        <v>2.2076368920884139E-2</v>
      </c>
      <c r="CX68" s="296">
        <v>2.9492783703795145E-2</v>
      </c>
      <c r="CY68" s="296">
        <v>2.4769545473954827E-2</v>
      </c>
      <c r="CZ68" s="296">
        <v>0</v>
      </c>
      <c r="DA68" s="297">
        <v>1.1008319489807803E-2</v>
      </c>
      <c r="DB68" s="302"/>
      <c r="DC68" s="302"/>
    </row>
    <row r="69" spans="1:107" s="299" customFormat="1" ht="15" customHeight="1">
      <c r="A69" s="300" t="s">
        <v>394</v>
      </c>
      <c r="B69" s="301" t="s">
        <v>648</v>
      </c>
      <c r="C69" s="295">
        <v>2.6802978125804769E-7</v>
      </c>
      <c r="D69" s="296">
        <v>0</v>
      </c>
      <c r="E69" s="296">
        <v>1.9498792858644004E-4</v>
      </c>
      <c r="F69" s="296">
        <v>0</v>
      </c>
      <c r="G69" s="296">
        <v>4.248195201983673E-6</v>
      </c>
      <c r="H69" s="296">
        <v>0</v>
      </c>
      <c r="I69" s="296">
        <v>0</v>
      </c>
      <c r="J69" s="296">
        <v>3.3410645264897301E-5</v>
      </c>
      <c r="K69" s="296">
        <v>2.7221653653887852E-4</v>
      </c>
      <c r="L69" s="296">
        <v>2.449870838662294E-4</v>
      </c>
      <c r="M69" s="296">
        <v>2.7029806456574733E-5</v>
      </c>
      <c r="N69" s="296">
        <v>1.5111149516985262E-3</v>
      </c>
      <c r="O69" s="296">
        <v>1.6347032878719922E-3</v>
      </c>
      <c r="P69" s="296">
        <v>1.1427870086619873E-3</v>
      </c>
      <c r="Q69" s="296">
        <v>1.0732104762864289E-3</v>
      </c>
      <c r="R69" s="296">
        <v>2.2550450747408791E-3</v>
      </c>
      <c r="S69" s="296">
        <v>2.5963618329662445E-4</v>
      </c>
      <c r="T69" s="296">
        <v>7.8586688526290557E-5</v>
      </c>
      <c r="U69" s="296">
        <v>3.3333702127256033E-4</v>
      </c>
      <c r="V69" s="296">
        <v>1.8172465945014138E-3</v>
      </c>
      <c r="W69" s="296">
        <v>1.1333251103565522E-3</v>
      </c>
      <c r="X69" s="296">
        <v>3.6777630471013538E-4</v>
      </c>
      <c r="Y69" s="296">
        <v>6.7497198985248955E-3</v>
      </c>
      <c r="Z69" s="296">
        <v>2.4542354630294329E-3</v>
      </c>
      <c r="AA69" s="296">
        <v>1.4278493808440739E-3</v>
      </c>
      <c r="AB69" s="296">
        <v>1.8209671358788334E-4</v>
      </c>
      <c r="AC69" s="296">
        <v>1.2219570124318093E-3</v>
      </c>
      <c r="AD69" s="296">
        <v>1.1470667643769044E-3</v>
      </c>
      <c r="AE69" s="296">
        <v>1.2022702768679944E-4</v>
      </c>
      <c r="AF69" s="296">
        <v>2.4106879361914259E-3</v>
      </c>
      <c r="AG69" s="296">
        <v>1.469342447346128E-3</v>
      </c>
      <c r="AH69" s="296">
        <v>3.5516893043965024E-4</v>
      </c>
      <c r="AI69" s="296">
        <v>7.5593826445818002E-4</v>
      </c>
      <c r="AJ69" s="296">
        <v>2.3566414105262313E-4</v>
      </c>
      <c r="AK69" s="296">
        <v>1.8695409300321577E-3</v>
      </c>
      <c r="AL69" s="296">
        <v>0</v>
      </c>
      <c r="AM69" s="296">
        <v>0</v>
      </c>
      <c r="AN69" s="296">
        <v>1.4583682095160224E-3</v>
      </c>
      <c r="AO69" s="296">
        <v>5.1281134879696015E-3</v>
      </c>
      <c r="AP69" s="296">
        <v>2.9202234822522688E-4</v>
      </c>
      <c r="AQ69" s="296">
        <v>0</v>
      </c>
      <c r="AR69" s="296">
        <v>1.3200625901063068E-3</v>
      </c>
      <c r="AS69" s="296">
        <v>1.1254785144754411E-3</v>
      </c>
      <c r="AT69" s="296">
        <v>1.7532417016483124E-3</v>
      </c>
      <c r="AU69" s="296">
        <v>9.3911412806189009E-4</v>
      </c>
      <c r="AV69" s="296">
        <v>7.7926323689938085E-4</v>
      </c>
      <c r="AW69" s="296">
        <v>1.0980551172541863E-3</v>
      </c>
      <c r="AX69" s="296">
        <v>2.6497286994869428E-3</v>
      </c>
      <c r="AY69" s="296">
        <v>1.1999391654551848E-3</v>
      </c>
      <c r="AZ69" s="296">
        <v>8.4640185607424295E-4</v>
      </c>
      <c r="BA69" s="296">
        <v>9.086312901503661E-5</v>
      </c>
      <c r="BB69" s="296">
        <v>3.3562487660850125E-4</v>
      </c>
      <c r="BC69" s="296">
        <v>1.9362586906969714E-3</v>
      </c>
      <c r="BD69" s="296">
        <v>4.0293182493888086E-4</v>
      </c>
      <c r="BE69" s="296">
        <v>4.9577978430323261E-4</v>
      </c>
      <c r="BF69" s="296">
        <v>1.0836941927862714E-3</v>
      </c>
      <c r="BG69" s="296">
        <v>6.3337068191426666E-4</v>
      </c>
      <c r="BH69" s="296">
        <v>1.547522808638411E-3</v>
      </c>
      <c r="BI69" s="296">
        <v>1.1110972328263735E-3</v>
      </c>
      <c r="BJ69" s="296">
        <v>1.3420876247519863E-3</v>
      </c>
      <c r="BK69" s="296">
        <v>3.6957491082045184E-4</v>
      </c>
      <c r="BL69" s="296">
        <v>5.0583154377963351E-4</v>
      </c>
      <c r="BM69" s="296">
        <v>2.9092460192562747E-4</v>
      </c>
      <c r="BN69" s="296">
        <v>1.5222784693188884E-2</v>
      </c>
      <c r="BO69" s="296">
        <v>1.5566514485506534E-2</v>
      </c>
      <c r="BP69" s="296">
        <v>4.155973640682961E-4</v>
      </c>
      <c r="BQ69" s="296">
        <v>2.6991041379043706E-3</v>
      </c>
      <c r="BR69" s="296">
        <v>5.4245098224432091E-4</v>
      </c>
      <c r="BS69" s="296">
        <v>3.9439047139614896E-3</v>
      </c>
      <c r="BT69" s="296">
        <v>6.60823196099942E-4</v>
      </c>
      <c r="BU69" s="296">
        <v>1.7614437788860023E-3</v>
      </c>
      <c r="BV69" s="296">
        <v>1.4494687864053052E-4</v>
      </c>
      <c r="BW69" s="296">
        <v>0</v>
      </c>
      <c r="BX69" s="296">
        <v>4.3627299936862456E-4</v>
      </c>
      <c r="BY69" s="296">
        <v>4.3315434340875553E-4</v>
      </c>
      <c r="BZ69" s="296">
        <v>9.1032451185699132E-5</v>
      </c>
      <c r="CA69" s="296">
        <v>7.873915939734605E-4</v>
      </c>
      <c r="CB69" s="296">
        <v>3.0642060670567936E-4</v>
      </c>
      <c r="CC69" s="296">
        <v>5.1795580110497235E-4</v>
      </c>
      <c r="CD69" s="296">
        <v>1.1110647949795542E-4</v>
      </c>
      <c r="CE69" s="296">
        <v>6.40997398505554E-4</v>
      </c>
      <c r="CF69" s="296">
        <v>6.171640520572008E-4</v>
      </c>
      <c r="CG69" s="296">
        <v>8.0328376575065073E-4</v>
      </c>
      <c r="CH69" s="296">
        <v>8.4271783987082923E-4</v>
      </c>
      <c r="CI69" s="296">
        <v>3.4348079446899245E-4</v>
      </c>
      <c r="CJ69" s="296">
        <v>2.4427782124743173E-3</v>
      </c>
      <c r="CK69" s="296">
        <v>1.617991988687418E-3</v>
      </c>
      <c r="CL69" s="296">
        <v>8.4769184299022279E-4</v>
      </c>
      <c r="CM69" s="296">
        <v>8.5425776718014274E-4</v>
      </c>
      <c r="CN69" s="296">
        <v>2.6430350655212791E-3</v>
      </c>
      <c r="CO69" s="296">
        <v>2.1548551954518862E-3</v>
      </c>
      <c r="CP69" s="296">
        <v>7.7460375593997111E-4</v>
      </c>
      <c r="CQ69" s="296">
        <v>5.2230260290571811E-5</v>
      </c>
      <c r="CR69" s="296">
        <v>1.2462990004662828E-4</v>
      </c>
      <c r="CS69" s="296">
        <v>1.1805993036432267E-3</v>
      </c>
      <c r="CT69" s="296">
        <v>8.444119460128774E-4</v>
      </c>
      <c r="CU69" s="296">
        <v>9.6504982694485958E-3</v>
      </c>
      <c r="CV69" s="296">
        <v>5.9168561958916812E-3</v>
      </c>
      <c r="CW69" s="296">
        <v>2.844502984220257E-3</v>
      </c>
      <c r="CX69" s="296">
        <v>8.9681560178013681E-4</v>
      </c>
      <c r="CY69" s="296">
        <v>2.1780998811744734E-3</v>
      </c>
      <c r="CZ69" s="296">
        <v>0</v>
      </c>
      <c r="DA69" s="297">
        <v>1.73032459329013E-4</v>
      </c>
      <c r="DC69" s="298"/>
    </row>
    <row r="70" spans="1:107" s="299" customFormat="1" ht="15" customHeight="1">
      <c r="A70" s="300" t="s">
        <v>395</v>
      </c>
      <c r="B70" s="301" t="s">
        <v>649</v>
      </c>
      <c r="C70" s="295">
        <v>1.3333644024521443E-4</v>
      </c>
      <c r="D70" s="296">
        <v>2.4742952534626316E-3</v>
      </c>
      <c r="E70" s="296">
        <v>2.6652450932651253E-3</v>
      </c>
      <c r="F70" s="296">
        <v>7.4283810272822459E-4</v>
      </c>
      <c r="G70" s="296">
        <v>1.65433340691741E-4</v>
      </c>
      <c r="H70" s="296">
        <v>0</v>
      </c>
      <c r="I70" s="296">
        <v>0</v>
      </c>
      <c r="J70" s="296">
        <v>4.5027468461837222E-3</v>
      </c>
      <c r="K70" s="296">
        <v>1.2214723854683991E-3</v>
      </c>
      <c r="L70" s="296">
        <v>2.9586810348102466E-3</v>
      </c>
      <c r="M70" s="296">
        <v>4.8910797928719866E-4</v>
      </c>
      <c r="N70" s="296">
        <v>1.543819666779886E-3</v>
      </c>
      <c r="O70" s="296">
        <v>2.7685990944117363E-3</v>
      </c>
      <c r="P70" s="296">
        <v>3.7566525666561327E-3</v>
      </c>
      <c r="Q70" s="296">
        <v>1.6755224782839145E-4</v>
      </c>
      <c r="R70" s="296">
        <v>1.2755916223244231E-3</v>
      </c>
      <c r="S70" s="296">
        <v>2.3947276522831424E-4</v>
      </c>
      <c r="T70" s="296">
        <v>8.7715445274294003E-4</v>
      </c>
      <c r="U70" s="296">
        <v>6.5671660663228456E-4</v>
      </c>
      <c r="V70" s="296">
        <v>8.4236584433798473E-3</v>
      </c>
      <c r="W70" s="296">
        <v>1.9665935929066673E-3</v>
      </c>
      <c r="X70" s="296">
        <v>7.4033367325759749E-4</v>
      </c>
      <c r="Y70" s="296">
        <v>6.9288687383532938E-3</v>
      </c>
      <c r="Z70" s="296">
        <v>4.0918880114860015E-3</v>
      </c>
      <c r="AA70" s="296">
        <v>9.5526914329037149E-3</v>
      </c>
      <c r="AB70" s="296">
        <v>2.6996560395410006E-3</v>
      </c>
      <c r="AC70" s="296">
        <v>4.0070617801249153E-3</v>
      </c>
      <c r="AD70" s="296">
        <v>2.0951132024530413E-3</v>
      </c>
      <c r="AE70" s="296">
        <v>6.8362593323433084E-4</v>
      </c>
      <c r="AF70" s="296">
        <v>1.749790628115653E-3</v>
      </c>
      <c r="AG70" s="296">
        <v>1.2233809482078697E-3</v>
      </c>
      <c r="AH70" s="296">
        <v>2.5076728070570521E-3</v>
      </c>
      <c r="AI70" s="296">
        <v>2.1749127000429496E-3</v>
      </c>
      <c r="AJ70" s="296">
        <v>2.9334842101178872E-3</v>
      </c>
      <c r="AK70" s="296">
        <v>1.0794746517982922E-3</v>
      </c>
      <c r="AL70" s="296">
        <v>0</v>
      </c>
      <c r="AM70" s="296">
        <v>0</v>
      </c>
      <c r="AN70" s="296">
        <v>2.473538749619272E-3</v>
      </c>
      <c r="AO70" s="296">
        <v>7.1711311498409399E-4</v>
      </c>
      <c r="AP70" s="296">
        <v>2.468689637983675E-3</v>
      </c>
      <c r="AQ70" s="296">
        <v>0</v>
      </c>
      <c r="AR70" s="296">
        <v>1.3007733968768136E-3</v>
      </c>
      <c r="AS70" s="296">
        <v>9.3313760644299869E-4</v>
      </c>
      <c r="AT70" s="296">
        <v>1.096032785762963E-3</v>
      </c>
      <c r="AU70" s="296">
        <v>1.1976461586901683E-3</v>
      </c>
      <c r="AV70" s="296">
        <v>8.7434008040759013E-4</v>
      </c>
      <c r="AW70" s="296">
        <v>6.3206811970508271E-4</v>
      </c>
      <c r="AX70" s="296">
        <v>1.6664745104821199E-3</v>
      </c>
      <c r="AY70" s="296">
        <v>1.6888059337481468E-3</v>
      </c>
      <c r="AZ70" s="296">
        <v>6.3672946917876718E-4</v>
      </c>
      <c r="BA70" s="296">
        <v>8.9590338102763726E-4</v>
      </c>
      <c r="BB70" s="296">
        <v>4.2242631528444292E-4</v>
      </c>
      <c r="BC70" s="296">
        <v>2.0151796145456329E-3</v>
      </c>
      <c r="BD70" s="296">
        <v>5.3757383059346636E-4</v>
      </c>
      <c r="BE70" s="296">
        <v>5.2324445539256076E-4</v>
      </c>
      <c r="BF70" s="296">
        <v>4.3023235549918712E-4</v>
      </c>
      <c r="BG70" s="296">
        <v>1.2002029886999607E-3</v>
      </c>
      <c r="BH70" s="296">
        <v>7.9824460099318624E-4</v>
      </c>
      <c r="BI70" s="296">
        <v>1.0088810306175867E-3</v>
      </c>
      <c r="BJ70" s="296">
        <v>4.6029840467275533E-3</v>
      </c>
      <c r="BK70" s="296">
        <v>8.5684824613555292E-4</v>
      </c>
      <c r="BL70" s="296">
        <v>1.3583043121169276E-3</v>
      </c>
      <c r="BM70" s="296">
        <v>7.3823767308386727E-4</v>
      </c>
      <c r="BN70" s="296">
        <v>4.1520410477203216E-4</v>
      </c>
      <c r="BO70" s="296">
        <v>6.552072455092115E-3</v>
      </c>
      <c r="BP70" s="296">
        <v>5.6387373614856198E-2</v>
      </c>
      <c r="BQ70" s="296">
        <v>1.9957679488367207E-2</v>
      </c>
      <c r="BR70" s="296">
        <v>1.478456845727112E-3</v>
      </c>
      <c r="BS70" s="296">
        <v>5.1055952939350353E-3</v>
      </c>
      <c r="BT70" s="296">
        <v>1.8032149764711832E-3</v>
      </c>
      <c r="BU70" s="296">
        <v>3.4418054475406153E-3</v>
      </c>
      <c r="BV70" s="296">
        <v>3.5387865357599553E-4</v>
      </c>
      <c r="BW70" s="296">
        <v>0</v>
      </c>
      <c r="BX70" s="296">
        <v>5.3445091640144044E-3</v>
      </c>
      <c r="BY70" s="296">
        <v>1.769682545153298E-3</v>
      </c>
      <c r="BZ70" s="296">
        <v>1.1057603520757882E-2</v>
      </c>
      <c r="CA70" s="296">
        <v>1.4081650556911516E-3</v>
      </c>
      <c r="CB70" s="296">
        <v>1.862382072133298E-4</v>
      </c>
      <c r="CC70" s="296">
        <v>1.4536713170899744E-3</v>
      </c>
      <c r="CD70" s="296">
        <v>2.5178389366624114E-3</v>
      </c>
      <c r="CE70" s="296">
        <v>8.3143716697665418E-3</v>
      </c>
      <c r="CF70" s="296">
        <v>1.0028915845929512E-3</v>
      </c>
      <c r="CG70" s="296">
        <v>4.4895471802370301E-3</v>
      </c>
      <c r="CH70" s="296">
        <v>5.432847698468796E-4</v>
      </c>
      <c r="CI70" s="296">
        <v>8.445561504731166E-4</v>
      </c>
      <c r="CJ70" s="296">
        <v>5.3495359470126418E-3</v>
      </c>
      <c r="CK70" s="296">
        <v>1.118778612277007E-2</v>
      </c>
      <c r="CL70" s="296">
        <v>5.7007761934807786E-3</v>
      </c>
      <c r="CM70" s="296">
        <v>4.21670801571279E-3</v>
      </c>
      <c r="CN70" s="296">
        <v>6.9556584924141945E-3</v>
      </c>
      <c r="CO70" s="296">
        <v>8.7224563759489247E-3</v>
      </c>
      <c r="CP70" s="296">
        <v>2.7834637030645266E-3</v>
      </c>
      <c r="CQ70" s="296">
        <v>4.2771417547839683E-4</v>
      </c>
      <c r="CR70" s="296">
        <v>4.6868134082200088E-5</v>
      </c>
      <c r="CS70" s="296">
        <v>9.6005419590432998E-4</v>
      </c>
      <c r="CT70" s="296">
        <v>1.2501258161589886E-3</v>
      </c>
      <c r="CU70" s="296">
        <v>1.3072453022650954E-2</v>
      </c>
      <c r="CV70" s="296">
        <v>1.0520780000615739E-2</v>
      </c>
      <c r="CW70" s="296">
        <v>1.6583079274897428E-2</v>
      </c>
      <c r="CX70" s="296">
        <v>5.9029485762361724E-3</v>
      </c>
      <c r="CY70" s="296">
        <v>5.2694041201683875E-3</v>
      </c>
      <c r="CZ70" s="296">
        <v>0</v>
      </c>
      <c r="DA70" s="297">
        <v>3.6811690450303941E-3</v>
      </c>
      <c r="DC70" s="298"/>
    </row>
    <row r="71" spans="1:107" s="299" customFormat="1" ht="15" customHeight="1">
      <c r="A71" s="300" t="s">
        <v>396</v>
      </c>
      <c r="B71" s="301" t="s">
        <v>650</v>
      </c>
      <c r="C71" s="295">
        <v>0</v>
      </c>
      <c r="D71" s="296">
        <v>5.3241549375472618E-4</v>
      </c>
      <c r="E71" s="296">
        <v>1.1968383660790716E-3</v>
      </c>
      <c r="F71" s="296">
        <v>0</v>
      </c>
      <c r="G71" s="296">
        <v>5.2948519908782017E-6</v>
      </c>
      <c r="H71" s="296">
        <v>0</v>
      </c>
      <c r="I71" s="296">
        <v>0</v>
      </c>
      <c r="J71" s="296">
        <v>8.0127386970882332E-4</v>
      </c>
      <c r="K71" s="296">
        <v>4.1318709898048974E-4</v>
      </c>
      <c r="L71" s="296">
        <v>1.9211957554038824E-5</v>
      </c>
      <c r="M71" s="296">
        <v>4.2595991293222346E-6</v>
      </c>
      <c r="N71" s="296">
        <v>1.0352840875849636E-3</v>
      </c>
      <c r="O71" s="296">
        <v>1.9090769521350201E-4</v>
      </c>
      <c r="P71" s="296">
        <v>1.3974376444188022E-4</v>
      </c>
      <c r="Q71" s="296">
        <v>1.1089111513139162E-3</v>
      </c>
      <c r="R71" s="296">
        <v>1.2557095543800719E-5</v>
      </c>
      <c r="S71" s="296">
        <v>3.5221630285282334E-5</v>
      </c>
      <c r="T71" s="296">
        <v>3.1274150412628624E-4</v>
      </c>
      <c r="U71" s="296">
        <v>1.4209102993078792E-4</v>
      </c>
      <c r="V71" s="296">
        <v>7.0893599466681501E-4</v>
      </c>
      <c r="W71" s="296">
        <v>5.1524844411948993E-4</v>
      </c>
      <c r="X71" s="296">
        <v>3.878848967318335E-4</v>
      </c>
      <c r="Y71" s="296">
        <v>3.0557474500606647E-3</v>
      </c>
      <c r="Z71" s="296">
        <v>7.0553661162957642E-3</v>
      </c>
      <c r="AA71" s="296">
        <v>1.1372251705837755E-4</v>
      </c>
      <c r="AB71" s="296">
        <v>7.2260600630112435E-5</v>
      </c>
      <c r="AC71" s="296">
        <v>2.1812143035348829E-3</v>
      </c>
      <c r="AD71" s="296">
        <v>4.1321145266838945E-4</v>
      </c>
      <c r="AE71" s="296">
        <v>7.9337632483674758E-6</v>
      </c>
      <c r="AF71" s="296">
        <v>2.5432274604757156E-5</v>
      </c>
      <c r="AG71" s="296">
        <v>8.5589927847398709E-5</v>
      </c>
      <c r="AH71" s="296">
        <v>1.0423436002033213E-4</v>
      </c>
      <c r="AI71" s="296">
        <v>1.1882364474986461E-3</v>
      </c>
      <c r="AJ71" s="296">
        <v>1.6853891242947301E-3</v>
      </c>
      <c r="AK71" s="296">
        <v>4.7361006750926467E-3</v>
      </c>
      <c r="AL71" s="296">
        <v>0</v>
      </c>
      <c r="AM71" s="296">
        <v>0</v>
      </c>
      <c r="AN71" s="296">
        <v>7.9846045150332597E-6</v>
      </c>
      <c r="AO71" s="296">
        <v>2.4561532913404629E-5</v>
      </c>
      <c r="AP71" s="296">
        <v>0</v>
      </c>
      <c r="AQ71" s="296">
        <v>0</v>
      </c>
      <c r="AR71" s="296">
        <v>2.959893443836022E-5</v>
      </c>
      <c r="AS71" s="296">
        <v>7.5396169097178542E-5</v>
      </c>
      <c r="AT71" s="296">
        <v>4.6054412666208195E-5</v>
      </c>
      <c r="AU71" s="296">
        <v>1.9394322727541973E-4</v>
      </c>
      <c r="AV71" s="296">
        <v>1.6093697850514723E-5</v>
      </c>
      <c r="AW71" s="296">
        <v>6.9360987619496303E-5</v>
      </c>
      <c r="AX71" s="296">
        <v>5.1364248861474602E-4</v>
      </c>
      <c r="AY71" s="296">
        <v>3.3312536427822204E-4</v>
      </c>
      <c r="AZ71" s="296">
        <v>1.6378255130205209E-4</v>
      </c>
      <c r="BA71" s="296">
        <v>3.5355303118691289E-6</v>
      </c>
      <c r="BB71" s="296">
        <v>7.0808797496765624E-5</v>
      </c>
      <c r="BC71" s="296">
        <v>1.3230284066306649E-3</v>
      </c>
      <c r="BD71" s="296">
        <v>4.6300942872779399E-5</v>
      </c>
      <c r="BE71" s="296">
        <v>1.6139033526718595E-4</v>
      </c>
      <c r="BF71" s="296">
        <v>2.2380933932974988E-5</v>
      </c>
      <c r="BG71" s="296">
        <v>7.3608526099623811E-4</v>
      </c>
      <c r="BH71" s="296">
        <v>4.5686568887862338E-3</v>
      </c>
      <c r="BI71" s="296">
        <v>2.6166715337284219E-5</v>
      </c>
      <c r="BJ71" s="296">
        <v>0</v>
      </c>
      <c r="BK71" s="296">
        <v>2.1474930638129211E-4</v>
      </c>
      <c r="BL71" s="296">
        <v>4.559530441061979E-6</v>
      </c>
      <c r="BM71" s="296">
        <v>3.0642672298672033E-3</v>
      </c>
      <c r="BN71" s="296">
        <v>8.5361968378198016E-4</v>
      </c>
      <c r="BO71" s="296">
        <v>6.4683625006521422E-4</v>
      </c>
      <c r="BP71" s="296">
        <v>8.0329081037648685E-4</v>
      </c>
      <c r="BQ71" s="296">
        <v>0</v>
      </c>
      <c r="BR71" s="296">
        <v>1.065581499099328E-3</v>
      </c>
      <c r="BS71" s="296">
        <v>1.2274029012072549E-3</v>
      </c>
      <c r="BT71" s="296">
        <v>2.0382973480251323E-3</v>
      </c>
      <c r="BU71" s="296">
        <v>9.946072188383732E-5</v>
      </c>
      <c r="BV71" s="296">
        <v>0</v>
      </c>
      <c r="BW71" s="296">
        <v>0</v>
      </c>
      <c r="BX71" s="296">
        <v>1.1812245384871013E-2</v>
      </c>
      <c r="BY71" s="296">
        <v>1.6698877560141078E-3</v>
      </c>
      <c r="BZ71" s="296">
        <v>0</v>
      </c>
      <c r="CA71" s="296">
        <v>1.7082111216852748E-3</v>
      </c>
      <c r="CB71" s="296">
        <v>3.7123007843192416E-4</v>
      </c>
      <c r="CC71" s="296">
        <v>3.0659174318004162E-3</v>
      </c>
      <c r="CD71" s="296">
        <v>1.1942771230661752E-3</v>
      </c>
      <c r="CE71" s="296">
        <v>7.0051759853985325E-3</v>
      </c>
      <c r="CF71" s="296">
        <v>1.0989246592772034E-3</v>
      </c>
      <c r="CG71" s="296">
        <v>4.042658711354747E-3</v>
      </c>
      <c r="CH71" s="296">
        <v>7.0063218132745131E-3</v>
      </c>
      <c r="CI71" s="296">
        <v>5.1006755809442376E-4</v>
      </c>
      <c r="CJ71" s="296">
        <v>3.2746107788930355E-2</v>
      </c>
      <c r="CK71" s="296">
        <v>3.597325909726307E-3</v>
      </c>
      <c r="CL71" s="296">
        <v>1.5644490033735472E-3</v>
      </c>
      <c r="CM71" s="296">
        <v>1.9808999769728754E-3</v>
      </c>
      <c r="CN71" s="296">
        <v>2.7104631991756367E-3</v>
      </c>
      <c r="CO71" s="296">
        <v>2.6527819348880479E-3</v>
      </c>
      <c r="CP71" s="296">
        <v>2.4238881771366688E-5</v>
      </c>
      <c r="CQ71" s="296">
        <v>2.5551606857435579E-4</v>
      </c>
      <c r="CR71" s="296">
        <v>1.7605532454623779E-5</v>
      </c>
      <c r="CS71" s="296">
        <v>5.0409284656459483E-4</v>
      </c>
      <c r="CT71" s="296">
        <v>1.5157178603577158E-4</v>
      </c>
      <c r="CU71" s="296">
        <v>2.9424747771702182E-2</v>
      </c>
      <c r="CV71" s="296">
        <v>9.3509808735669532E-3</v>
      </c>
      <c r="CW71" s="296">
        <v>7.3978486292568275E-3</v>
      </c>
      <c r="CX71" s="296">
        <v>6.5774030301958414E-3</v>
      </c>
      <c r="CY71" s="296">
        <v>9.4852071790054292E-3</v>
      </c>
      <c r="CZ71" s="296">
        <v>0</v>
      </c>
      <c r="DA71" s="297">
        <v>3.7481609081660575E-3</v>
      </c>
      <c r="DB71" s="603"/>
      <c r="DC71" s="603"/>
    </row>
    <row r="72" spans="1:107" s="299" customFormat="1" ht="15" customHeight="1">
      <c r="A72" s="300" t="s">
        <v>397</v>
      </c>
      <c r="B72" s="301" t="s">
        <v>651</v>
      </c>
      <c r="C72" s="295">
        <v>2.8125780479689215E-2</v>
      </c>
      <c r="D72" s="296">
        <v>2.1944460005644626E-2</v>
      </c>
      <c r="E72" s="296">
        <v>2.8600023578981899E-2</v>
      </c>
      <c r="F72" s="296">
        <v>2.6858971864414643E-2</v>
      </c>
      <c r="G72" s="296">
        <v>3.3462941253955783E-2</v>
      </c>
      <c r="H72" s="296">
        <v>0</v>
      </c>
      <c r="I72" s="296">
        <v>0</v>
      </c>
      <c r="J72" s="296">
        <v>2.5160025358485882E-2</v>
      </c>
      <c r="K72" s="296">
        <v>2.8432754017087166E-2</v>
      </c>
      <c r="L72" s="296">
        <v>0.12487885188866799</v>
      </c>
      <c r="M72" s="296">
        <v>4.656550583299101E-2</v>
      </c>
      <c r="N72" s="296">
        <v>5.5934510358525959E-2</v>
      </c>
      <c r="O72" s="296">
        <v>7.3871419402972385E-2</v>
      </c>
      <c r="P72" s="296">
        <v>3.3488153188544874E-2</v>
      </c>
      <c r="Q72" s="296">
        <v>4.8882327946838847E-2</v>
      </c>
      <c r="R72" s="296">
        <v>3.5938930658671986E-2</v>
      </c>
      <c r="S72" s="296">
        <v>2.1765380183392722E-2</v>
      </c>
      <c r="T72" s="296">
        <v>9.6674645288264971E-2</v>
      </c>
      <c r="U72" s="296">
        <v>7.646963061073854E-2</v>
      </c>
      <c r="V72" s="296">
        <v>9.9447768345270707E-2</v>
      </c>
      <c r="W72" s="296">
        <v>0.15317292581818875</v>
      </c>
      <c r="X72" s="296">
        <v>7.8350414855721556E-2</v>
      </c>
      <c r="Y72" s="296">
        <v>3.4641324981568453E-2</v>
      </c>
      <c r="Z72" s="296">
        <v>1.6635633524766692E-2</v>
      </c>
      <c r="AA72" s="296">
        <v>0.11762699014404852</v>
      </c>
      <c r="AB72" s="296">
        <v>4.5555973061248083E-2</v>
      </c>
      <c r="AC72" s="296">
        <v>4.4779784314497903E-2</v>
      </c>
      <c r="AD72" s="296">
        <v>8.9467864902739738E-2</v>
      </c>
      <c r="AE72" s="296">
        <v>4.5706816933498789E-2</v>
      </c>
      <c r="AF72" s="296">
        <v>5.8280085457911981E-2</v>
      </c>
      <c r="AG72" s="296">
        <v>7.5119767475827423E-2</v>
      </c>
      <c r="AH72" s="296">
        <v>0.10352479426582335</v>
      </c>
      <c r="AI72" s="296">
        <v>4.758851375324457E-2</v>
      </c>
      <c r="AJ72" s="296">
        <v>3.8638633599541887E-2</v>
      </c>
      <c r="AK72" s="296">
        <v>4.205433491238196E-2</v>
      </c>
      <c r="AL72" s="296">
        <v>0</v>
      </c>
      <c r="AM72" s="296">
        <v>0</v>
      </c>
      <c r="AN72" s="296">
        <v>1.167705672884304E-2</v>
      </c>
      <c r="AO72" s="296">
        <v>5.8136007777565279E-2</v>
      </c>
      <c r="AP72" s="296">
        <v>1.4392173967225372E-2</v>
      </c>
      <c r="AQ72" s="296">
        <v>0</v>
      </c>
      <c r="AR72" s="296">
        <v>5.571483920960868E-2</v>
      </c>
      <c r="AS72" s="296">
        <v>8.331041988992012E-2</v>
      </c>
      <c r="AT72" s="296">
        <v>5.7050526047193323E-2</v>
      </c>
      <c r="AU72" s="296">
        <v>6.0311342281379091E-2</v>
      </c>
      <c r="AV72" s="296">
        <v>5.4120313425322641E-2</v>
      </c>
      <c r="AW72" s="296">
        <v>6.5513827959285148E-2</v>
      </c>
      <c r="AX72" s="296">
        <v>4.782365106358448E-2</v>
      </c>
      <c r="AY72" s="296">
        <v>4.0925537706367657E-2</v>
      </c>
      <c r="AZ72" s="296">
        <v>6.9151694067762712E-2</v>
      </c>
      <c r="BA72" s="296">
        <v>7.8385181885356897E-2</v>
      </c>
      <c r="BB72" s="296">
        <v>4.3034653296083344E-2</v>
      </c>
      <c r="BC72" s="296">
        <v>6.3165333616555422E-2</v>
      </c>
      <c r="BD72" s="296">
        <v>5.5284627708226418E-2</v>
      </c>
      <c r="BE72" s="296">
        <v>3.8779832437192262E-2</v>
      </c>
      <c r="BF72" s="296">
        <v>3.4426001213375412E-2</v>
      </c>
      <c r="BG72" s="296">
        <v>8.5433981657803262E-2</v>
      </c>
      <c r="BH72" s="296">
        <v>5.8291257650998962E-2</v>
      </c>
      <c r="BI72" s="296">
        <v>5.8739638125657891E-2</v>
      </c>
      <c r="BJ72" s="296">
        <v>4.5691573203585122E-3</v>
      </c>
      <c r="BK72" s="296">
        <v>5.8024344778042011E-2</v>
      </c>
      <c r="BL72" s="296">
        <v>7.4301332203391704E-2</v>
      </c>
      <c r="BM72" s="296">
        <v>4.6974838350163563E-2</v>
      </c>
      <c r="BN72" s="296">
        <v>2.2080690061182279E-3</v>
      </c>
      <c r="BO72" s="296">
        <v>1.3220793552682889E-2</v>
      </c>
      <c r="BP72" s="296">
        <v>1.3589771032713568E-2</v>
      </c>
      <c r="BQ72" s="296">
        <v>2.1624613465440676E-2</v>
      </c>
      <c r="BR72" s="296">
        <v>2.7504683070898438E-2</v>
      </c>
      <c r="BS72" s="296">
        <v>8.7892930356416269E-3</v>
      </c>
      <c r="BT72" s="296">
        <v>5.2158067079559993E-3</v>
      </c>
      <c r="BU72" s="296">
        <v>1.7396216800829865E-3</v>
      </c>
      <c r="BV72" s="296">
        <v>1.8067477615013178E-3</v>
      </c>
      <c r="BW72" s="296">
        <v>3.6852204788638088E-4</v>
      </c>
      <c r="BX72" s="296">
        <v>1.990770429200605E-3</v>
      </c>
      <c r="BY72" s="296">
        <v>8.2566660176966646E-3</v>
      </c>
      <c r="BZ72" s="296">
        <v>3.4102199767058604E-2</v>
      </c>
      <c r="CA72" s="296">
        <v>1.8417057693904979E-2</v>
      </c>
      <c r="CB72" s="296">
        <v>3.6400132966245839E-3</v>
      </c>
      <c r="CC72" s="296">
        <v>6.6576572995747053E-3</v>
      </c>
      <c r="CD72" s="296">
        <v>9.8094954825578493E-3</v>
      </c>
      <c r="CE72" s="296">
        <v>1.1806645828181351E-2</v>
      </c>
      <c r="CF72" s="296">
        <v>3.7660279520694779E-3</v>
      </c>
      <c r="CG72" s="296">
        <v>3.8535938647790615E-3</v>
      </c>
      <c r="CH72" s="296">
        <v>3.441672439225009E-3</v>
      </c>
      <c r="CI72" s="296">
        <v>2.4509117583479921E-2</v>
      </c>
      <c r="CJ72" s="296">
        <v>8.2092165053094593E-3</v>
      </c>
      <c r="CK72" s="296">
        <v>6.0445806358918122E-3</v>
      </c>
      <c r="CL72" s="296">
        <v>1.8525597993012576E-2</v>
      </c>
      <c r="CM72" s="296">
        <v>5.1700310254595372E-2</v>
      </c>
      <c r="CN72" s="296">
        <v>2.4877541757511949E-2</v>
      </c>
      <c r="CO72" s="296">
        <v>1.6299962276008481E-2</v>
      </c>
      <c r="CP72" s="296">
        <v>2.6851074075332902E-2</v>
      </c>
      <c r="CQ72" s="296">
        <v>6.5710154760609254E-3</v>
      </c>
      <c r="CR72" s="296">
        <v>1.4338195082731612E-3</v>
      </c>
      <c r="CS72" s="296">
        <v>5.2958602658362809E-2</v>
      </c>
      <c r="CT72" s="296">
        <v>8.7460284985888918E-3</v>
      </c>
      <c r="CU72" s="296">
        <v>4.5837702075730423E-2</v>
      </c>
      <c r="CV72" s="296">
        <v>6.6044727948487036E-2</v>
      </c>
      <c r="CW72" s="296">
        <v>1.8510066423049223E-2</v>
      </c>
      <c r="CX72" s="296">
        <v>1.3798293878216333E-2</v>
      </c>
      <c r="CY72" s="296">
        <v>1.8156599381282699E-2</v>
      </c>
      <c r="CZ72" s="296">
        <v>0.22386239157313256</v>
      </c>
      <c r="DA72" s="297">
        <v>1.4942708224284141E-2</v>
      </c>
      <c r="DB72" s="603"/>
      <c r="DC72" s="603"/>
    </row>
    <row r="73" spans="1:107" s="299" customFormat="1" ht="15" customHeight="1">
      <c r="A73" s="300" t="s">
        <v>398</v>
      </c>
      <c r="B73" s="301" t="s">
        <v>548</v>
      </c>
      <c r="C73" s="295">
        <v>2.2918363874517234E-2</v>
      </c>
      <c r="D73" s="296">
        <v>1.3801128561851448E-2</v>
      </c>
      <c r="E73" s="296">
        <v>8.3903756746920629E-3</v>
      </c>
      <c r="F73" s="296">
        <v>1.4243978814503781E-2</v>
      </c>
      <c r="G73" s="296">
        <v>8.2719440907958759E-3</v>
      </c>
      <c r="H73" s="296">
        <v>0</v>
      </c>
      <c r="I73" s="296">
        <v>0</v>
      </c>
      <c r="J73" s="296">
        <v>1.2526148515165009E-2</v>
      </c>
      <c r="K73" s="296">
        <v>4.678331381232854E-4</v>
      </c>
      <c r="L73" s="296">
        <v>1.3243389978599739E-3</v>
      </c>
      <c r="M73" s="296">
        <v>3.5849335898070029E-4</v>
      </c>
      <c r="N73" s="296">
        <v>1.4755160140435949E-3</v>
      </c>
      <c r="O73" s="296">
        <v>4.3380253209429264E-3</v>
      </c>
      <c r="P73" s="296">
        <v>1.8640233254183856E-3</v>
      </c>
      <c r="Q73" s="296">
        <v>8.9448807860281136E-4</v>
      </c>
      <c r="R73" s="296">
        <v>1.1018851339685131E-3</v>
      </c>
      <c r="S73" s="296">
        <v>4.5207241326941676E-3</v>
      </c>
      <c r="T73" s="296">
        <v>3.135688252692454E-3</v>
      </c>
      <c r="U73" s="296">
        <v>6.4617436892774223E-3</v>
      </c>
      <c r="V73" s="296">
        <v>1.7079706157539752E-3</v>
      </c>
      <c r="W73" s="296">
        <v>2.1055947103907563E-3</v>
      </c>
      <c r="X73" s="296">
        <v>1.2748284863658122E-3</v>
      </c>
      <c r="Y73" s="296">
        <v>2.4465485112534031E-3</v>
      </c>
      <c r="Z73" s="296">
        <v>1.8507717157214645E-3</v>
      </c>
      <c r="AA73" s="296">
        <v>6.7096285064442759E-3</v>
      </c>
      <c r="AB73" s="296">
        <v>1.6244183021649275E-3</v>
      </c>
      <c r="AC73" s="296">
        <v>1.5451663706839652E-3</v>
      </c>
      <c r="AD73" s="296">
        <v>1.2848896260012085E-3</v>
      </c>
      <c r="AE73" s="296">
        <v>1.319344142238135E-3</v>
      </c>
      <c r="AF73" s="296">
        <v>5.3275601766130179E-4</v>
      </c>
      <c r="AG73" s="296">
        <v>3.4712119884322146E-3</v>
      </c>
      <c r="AH73" s="296">
        <v>2.7436542507672808E-2</v>
      </c>
      <c r="AI73" s="296">
        <v>2.8043360534817279E-3</v>
      </c>
      <c r="AJ73" s="296">
        <v>2.7943870089870474E-3</v>
      </c>
      <c r="AK73" s="296">
        <v>2.589113274576775E-3</v>
      </c>
      <c r="AL73" s="296">
        <v>0</v>
      </c>
      <c r="AM73" s="296">
        <v>0</v>
      </c>
      <c r="AN73" s="296">
        <v>7.0946234008119281E-4</v>
      </c>
      <c r="AO73" s="296">
        <v>2.0048826502426305E-3</v>
      </c>
      <c r="AP73" s="296">
        <v>1.3317548341537375E-3</v>
      </c>
      <c r="AQ73" s="296">
        <v>0</v>
      </c>
      <c r="AR73" s="296">
        <v>1.2593681458928153E-3</v>
      </c>
      <c r="AS73" s="296">
        <v>1.7124391577485148E-3</v>
      </c>
      <c r="AT73" s="296">
        <v>1.6941644702653418E-3</v>
      </c>
      <c r="AU73" s="296">
        <v>2.604504974310353E-3</v>
      </c>
      <c r="AV73" s="296">
        <v>4.4323247008629402E-3</v>
      </c>
      <c r="AW73" s="296">
        <v>4.7653071651908071E-3</v>
      </c>
      <c r="AX73" s="296">
        <v>1.7047706375742204E-3</v>
      </c>
      <c r="AY73" s="296">
        <v>2.3818712010284858E-3</v>
      </c>
      <c r="AZ73" s="296">
        <v>2.7606544261770472E-3</v>
      </c>
      <c r="BA73" s="296">
        <v>2.0103025353287868E-3</v>
      </c>
      <c r="BB73" s="296">
        <v>2.1133448112702902E-3</v>
      </c>
      <c r="BC73" s="296">
        <v>2.7125595379122718E-3</v>
      </c>
      <c r="BD73" s="296">
        <v>3.163211297051321E-3</v>
      </c>
      <c r="BE73" s="296">
        <v>3.8463280867317325E-3</v>
      </c>
      <c r="BF73" s="296">
        <v>1.9750323999319468E-3</v>
      </c>
      <c r="BG73" s="296">
        <v>4.6370859206377344E-3</v>
      </c>
      <c r="BH73" s="296">
        <v>2.3720983947338029E-3</v>
      </c>
      <c r="BI73" s="296">
        <v>3.7442013583819156E-2</v>
      </c>
      <c r="BJ73" s="296">
        <v>2.5261210961506557E-3</v>
      </c>
      <c r="BK73" s="296">
        <v>3.5960259363852554E-3</v>
      </c>
      <c r="BL73" s="296">
        <v>4.4920940292938246E-3</v>
      </c>
      <c r="BM73" s="296">
        <v>5.0047986149569668E-3</v>
      </c>
      <c r="BN73" s="296">
        <v>2.9252437595159706E-4</v>
      </c>
      <c r="BO73" s="296">
        <v>6.4757313346697448E-4</v>
      </c>
      <c r="BP73" s="296">
        <v>1.7021389833664288E-3</v>
      </c>
      <c r="BQ73" s="296">
        <v>9.3082892833447357E-3</v>
      </c>
      <c r="BR73" s="296">
        <v>5.5806371752400051E-3</v>
      </c>
      <c r="BS73" s="296">
        <v>4.7450582980429479E-3</v>
      </c>
      <c r="BT73" s="296">
        <v>2.4494971145883489E-3</v>
      </c>
      <c r="BU73" s="296">
        <v>2.1615289371240466E-3</v>
      </c>
      <c r="BV73" s="296">
        <v>2.2572086244054871E-3</v>
      </c>
      <c r="BW73" s="296">
        <v>3.0543202995353923E-4</v>
      </c>
      <c r="BX73" s="296">
        <v>1.5772016572436793E-3</v>
      </c>
      <c r="BY73" s="296">
        <v>7.3082823590205296E-3</v>
      </c>
      <c r="BZ73" s="296">
        <v>6.105377542370085E-2</v>
      </c>
      <c r="CA73" s="296">
        <v>3.5797046772828604E-3</v>
      </c>
      <c r="CB73" s="296">
        <v>9.9706879578838141E-4</v>
      </c>
      <c r="CC73" s="296">
        <v>5.4830445036236205E-3</v>
      </c>
      <c r="CD73" s="296">
        <v>2.8104141090498345E-3</v>
      </c>
      <c r="CE73" s="296">
        <v>2.095356599290582E-3</v>
      </c>
      <c r="CF73" s="296">
        <v>6.4072884573221356E-3</v>
      </c>
      <c r="CG73" s="296">
        <v>1.9328536306319876E-3</v>
      </c>
      <c r="CH73" s="296">
        <v>2.627039588230338E-3</v>
      </c>
      <c r="CI73" s="296">
        <v>5.7833483989247932E-3</v>
      </c>
      <c r="CJ73" s="296">
        <v>7.8452333662894832E-3</v>
      </c>
      <c r="CK73" s="296">
        <v>5.3444331495928607E-3</v>
      </c>
      <c r="CL73" s="296">
        <v>1.0641635826091237E-2</v>
      </c>
      <c r="CM73" s="296">
        <v>2.4924128162494229E-3</v>
      </c>
      <c r="CN73" s="296">
        <v>1.140797905016932E-2</v>
      </c>
      <c r="CO73" s="296">
        <v>6.3684940742789811E-3</v>
      </c>
      <c r="CP73" s="296">
        <v>1.7522303046754222E-2</v>
      </c>
      <c r="CQ73" s="296">
        <v>6.0431819964411205E-3</v>
      </c>
      <c r="CR73" s="296">
        <v>4.4033019727790647E-4</v>
      </c>
      <c r="CS73" s="296">
        <v>3.0560404454634238E-3</v>
      </c>
      <c r="CT73" s="296">
        <v>5.9958539025248983E-3</v>
      </c>
      <c r="CU73" s="296">
        <v>2.3561405393227638E-2</v>
      </c>
      <c r="CV73" s="296">
        <v>3.6140573552387811E-2</v>
      </c>
      <c r="CW73" s="296">
        <v>1.1776152642012337E-2</v>
      </c>
      <c r="CX73" s="296">
        <v>8.9218319442335367E-3</v>
      </c>
      <c r="CY73" s="296">
        <v>1.5308541449789222E-2</v>
      </c>
      <c r="CZ73" s="296">
        <v>5.6623589155264623E-2</v>
      </c>
      <c r="DA73" s="297">
        <v>6.9889669217824025E-4</v>
      </c>
      <c r="DB73" s="603"/>
      <c r="DC73" s="603"/>
    </row>
    <row r="74" spans="1:107" s="299" customFormat="1" ht="15" customHeight="1">
      <c r="A74" s="300" t="s">
        <v>399</v>
      </c>
      <c r="B74" s="301" t="s">
        <v>652</v>
      </c>
      <c r="C74" s="295">
        <v>6.9770748599975755E-3</v>
      </c>
      <c r="D74" s="296">
        <v>4.2796432591556263E-3</v>
      </c>
      <c r="E74" s="296">
        <v>8.4685451255580788E-3</v>
      </c>
      <c r="F74" s="296">
        <v>2.9202287180032926E-2</v>
      </c>
      <c r="G74" s="296">
        <v>9.2177832037012991E-3</v>
      </c>
      <c r="H74" s="296">
        <v>0</v>
      </c>
      <c r="I74" s="296">
        <v>0</v>
      </c>
      <c r="J74" s="296">
        <v>5.0562197115052172E-2</v>
      </c>
      <c r="K74" s="296">
        <v>2.4131039527691849E-3</v>
      </c>
      <c r="L74" s="296">
        <v>3.3096603500018993E-3</v>
      </c>
      <c r="M74" s="296">
        <v>1.0784245003033835E-3</v>
      </c>
      <c r="N74" s="296">
        <v>4.0190621767902781E-3</v>
      </c>
      <c r="O74" s="296">
        <v>5.12693856684171E-3</v>
      </c>
      <c r="P74" s="296">
        <v>7.192358354811931E-3</v>
      </c>
      <c r="Q74" s="296">
        <v>3.3615580387845127E-3</v>
      </c>
      <c r="R74" s="296">
        <v>7.6886049590063153E-3</v>
      </c>
      <c r="S74" s="296">
        <v>5.0554408195099517E-3</v>
      </c>
      <c r="T74" s="296">
        <v>1.3274517679711705E-2</v>
      </c>
      <c r="U74" s="296">
        <v>1.3597748038938316E-2</v>
      </c>
      <c r="V74" s="296">
        <v>1.1749980440246407E-2</v>
      </c>
      <c r="W74" s="296">
        <v>1.3251214298874856E-2</v>
      </c>
      <c r="X74" s="296">
        <v>9.0583441657240468E-3</v>
      </c>
      <c r="Y74" s="296">
        <v>1.0248637226501954E-2</v>
      </c>
      <c r="Z74" s="296">
        <v>1.2553840631730078E-2</v>
      </c>
      <c r="AA74" s="296">
        <v>5.9009350518069246E-3</v>
      </c>
      <c r="AB74" s="296">
        <v>5.0871462843599157E-3</v>
      </c>
      <c r="AC74" s="296">
        <v>7.1840856975102351E-3</v>
      </c>
      <c r="AD74" s="296">
        <v>7.3827798562630977E-3</v>
      </c>
      <c r="AE74" s="296">
        <v>2.5465345728990785E-3</v>
      </c>
      <c r="AF74" s="296">
        <v>2.3633100697906281E-3</v>
      </c>
      <c r="AG74" s="296">
        <v>5.312563900330091E-3</v>
      </c>
      <c r="AH74" s="296">
        <v>7.488659687682973E-3</v>
      </c>
      <c r="AI74" s="296">
        <v>1.0037510970850217E-2</v>
      </c>
      <c r="AJ74" s="296">
        <v>1.2191216589578129E-2</v>
      </c>
      <c r="AK74" s="296">
        <v>1.5017414440455854E-2</v>
      </c>
      <c r="AL74" s="296">
        <v>0</v>
      </c>
      <c r="AM74" s="296">
        <v>0</v>
      </c>
      <c r="AN74" s="296">
        <v>2.9550750292230269E-3</v>
      </c>
      <c r="AO74" s="296">
        <v>7.1328820753658855E-3</v>
      </c>
      <c r="AP74" s="296">
        <v>6.5146322720003322E-3</v>
      </c>
      <c r="AQ74" s="296">
        <v>0</v>
      </c>
      <c r="AR74" s="296">
        <v>5.2632060302008907E-3</v>
      </c>
      <c r="AS74" s="296">
        <v>1.5579136823877703E-2</v>
      </c>
      <c r="AT74" s="296">
        <v>8.7963150246297746E-3</v>
      </c>
      <c r="AU74" s="296">
        <v>7.65022422317566E-3</v>
      </c>
      <c r="AV74" s="296">
        <v>9.2110983685134481E-3</v>
      </c>
      <c r="AW74" s="296">
        <v>1.1912476195420053E-2</v>
      </c>
      <c r="AX74" s="296">
        <v>8.0500680953478985E-3</v>
      </c>
      <c r="AY74" s="296">
        <v>6.2271845937430653E-3</v>
      </c>
      <c r="AZ74" s="296">
        <v>5.8271450858034318E-3</v>
      </c>
      <c r="BA74" s="296">
        <v>7.1120727753559397E-3</v>
      </c>
      <c r="BB74" s="296">
        <v>7.5970560304941068E-3</v>
      </c>
      <c r="BC74" s="296">
        <v>1.4619815197588254E-2</v>
      </c>
      <c r="BD74" s="296">
        <v>8.0490259758704864E-3</v>
      </c>
      <c r="BE74" s="296">
        <v>9.9444760618493059E-3</v>
      </c>
      <c r="BF74" s="296">
        <v>5.2430797293463206E-3</v>
      </c>
      <c r="BG74" s="296">
        <v>1.279840882125151E-2</v>
      </c>
      <c r="BH74" s="296">
        <v>1.2235593024598684E-2</v>
      </c>
      <c r="BI74" s="296">
        <v>1.7146339713953795E-2</v>
      </c>
      <c r="BJ74" s="296">
        <v>3.1550040611681338E-3</v>
      </c>
      <c r="BK74" s="296">
        <v>1.2124708927863654E-2</v>
      </c>
      <c r="BL74" s="296">
        <v>7.8269069603687322E-3</v>
      </c>
      <c r="BM74" s="296">
        <v>2.1836861657924422E-2</v>
      </c>
      <c r="BN74" s="296">
        <v>1.339974266049807E-2</v>
      </c>
      <c r="BO74" s="296">
        <v>6.8844805576261979E-3</v>
      </c>
      <c r="BP74" s="296">
        <v>2.9979610536385874E-3</v>
      </c>
      <c r="BQ74" s="296">
        <v>1.128848924052559E-2</v>
      </c>
      <c r="BR74" s="296">
        <v>2.4090444110670198E-2</v>
      </c>
      <c r="BS74" s="296">
        <v>1.5537637966769005E-2</v>
      </c>
      <c r="BT74" s="296">
        <v>4.9950909326356846E-2</v>
      </c>
      <c r="BU74" s="296">
        <v>9.7795655704618956E-2</v>
      </c>
      <c r="BV74" s="296">
        <v>7.8397118188277312E-2</v>
      </c>
      <c r="BW74" s="296">
        <v>7.3130604418883777E-2</v>
      </c>
      <c r="BX74" s="296">
        <v>4.9717695196571605E-2</v>
      </c>
      <c r="BY74" s="296">
        <v>1.7313747897538187E-2</v>
      </c>
      <c r="BZ74" s="296">
        <v>3.4554073800720626E-2</v>
      </c>
      <c r="CA74" s="296">
        <v>3.9250328482894371E-2</v>
      </c>
      <c r="CB74" s="296">
        <v>8.5626843798312213E-3</v>
      </c>
      <c r="CC74" s="296">
        <v>3.1704608688739616E-2</v>
      </c>
      <c r="CD74" s="296">
        <v>7.5807841265353925E-3</v>
      </c>
      <c r="CE74" s="296">
        <v>1.712230719110925E-2</v>
      </c>
      <c r="CF74" s="296">
        <v>2.2470463289076016E-3</v>
      </c>
      <c r="CG74" s="296">
        <v>8.9750158931683477E-3</v>
      </c>
      <c r="CH74" s="296">
        <v>4.8858210663315299E-3</v>
      </c>
      <c r="CI74" s="296">
        <v>5.4806346234185423E-3</v>
      </c>
      <c r="CJ74" s="296">
        <v>5.0031805193338177E-2</v>
      </c>
      <c r="CK74" s="296">
        <v>1.1151327981593357E-3</v>
      </c>
      <c r="CL74" s="296">
        <v>5.6782453218766861E-3</v>
      </c>
      <c r="CM74" s="296">
        <v>6.3194230002774875E-3</v>
      </c>
      <c r="CN74" s="296">
        <v>5.8399158780209903E-3</v>
      </c>
      <c r="CO74" s="296">
        <v>8.5542004609688999E-3</v>
      </c>
      <c r="CP74" s="296">
        <v>7.2462175591083824E-2</v>
      </c>
      <c r="CQ74" s="296">
        <v>5.8700488583039057E-2</v>
      </c>
      <c r="CR74" s="296">
        <v>1.0186743369862015E-3</v>
      </c>
      <c r="CS74" s="296">
        <v>7.9033121057545293E-3</v>
      </c>
      <c r="CT74" s="296">
        <v>5.0572465897501277E-3</v>
      </c>
      <c r="CU74" s="296">
        <v>2.0570414134454488E-2</v>
      </c>
      <c r="CV74" s="296">
        <v>5.8740585091011542E-3</v>
      </c>
      <c r="CW74" s="296">
        <v>3.0685603513881761E-3</v>
      </c>
      <c r="CX74" s="296">
        <v>1.1463054250511386E-2</v>
      </c>
      <c r="CY74" s="296">
        <v>6.6699477432720748E-3</v>
      </c>
      <c r="CZ74" s="296">
        <v>0</v>
      </c>
      <c r="DA74" s="297">
        <v>5.7778193165365132E-3</v>
      </c>
      <c r="DB74" s="298"/>
      <c r="DC74" s="298"/>
    </row>
    <row r="75" spans="1:107" s="299" customFormat="1" ht="15" customHeight="1">
      <c r="A75" s="300" t="s">
        <v>400</v>
      </c>
      <c r="B75" s="301" t="s">
        <v>653</v>
      </c>
      <c r="C75" s="295">
        <v>2.5838908506342227E-4</v>
      </c>
      <c r="D75" s="296">
        <v>0</v>
      </c>
      <c r="E75" s="296">
        <v>6.1498085489186984E-3</v>
      </c>
      <c r="F75" s="296">
        <v>1.1142708469605899E-3</v>
      </c>
      <c r="G75" s="296">
        <v>4.8395562877090817E-4</v>
      </c>
      <c r="H75" s="296">
        <v>0</v>
      </c>
      <c r="I75" s="296">
        <v>0</v>
      </c>
      <c r="J75" s="296">
        <v>3.5320932835555649E-3</v>
      </c>
      <c r="K75" s="296">
        <v>2.2869785924403249E-3</v>
      </c>
      <c r="L75" s="296">
        <v>9.8331191196768426E-4</v>
      </c>
      <c r="M75" s="296">
        <v>3.550189394143868E-4</v>
      </c>
      <c r="N75" s="296">
        <v>1.9408863308555343E-3</v>
      </c>
      <c r="O75" s="296">
        <v>1.2030579905662453E-3</v>
      </c>
      <c r="P75" s="296">
        <v>1.5125377989487327E-3</v>
      </c>
      <c r="Q75" s="296">
        <v>2.7443525036467253E-4</v>
      </c>
      <c r="R75" s="296">
        <v>9.9933552036080724E-4</v>
      </c>
      <c r="S75" s="296">
        <v>1.2516334513679806E-3</v>
      </c>
      <c r="T75" s="296">
        <v>1.4796700382208256E-3</v>
      </c>
      <c r="U75" s="296">
        <v>2.8601549250584406E-3</v>
      </c>
      <c r="V75" s="296">
        <v>2.4409925879849445E-3</v>
      </c>
      <c r="W75" s="296">
        <v>2.4885167974806931E-3</v>
      </c>
      <c r="X75" s="296">
        <v>3.0871610436668624E-3</v>
      </c>
      <c r="Y75" s="296">
        <v>8.029769126721971E-4</v>
      </c>
      <c r="Z75" s="296">
        <v>2.8815954773869345E-3</v>
      </c>
      <c r="AA75" s="296">
        <v>3.2853171594642407E-3</v>
      </c>
      <c r="AB75" s="296">
        <v>1.2949099632916148E-3</v>
      </c>
      <c r="AC75" s="296">
        <v>2.6064164333240345E-3</v>
      </c>
      <c r="AD75" s="296">
        <v>1.1604376390120981E-3</v>
      </c>
      <c r="AE75" s="296">
        <v>1.1676872062981875E-3</v>
      </c>
      <c r="AF75" s="296">
        <v>1.682951146560319E-3</v>
      </c>
      <c r="AG75" s="296">
        <v>2.3050857359857447E-3</v>
      </c>
      <c r="AH75" s="296">
        <v>1.5923407048044319E-3</v>
      </c>
      <c r="AI75" s="296">
        <v>1.2404063416182705E-3</v>
      </c>
      <c r="AJ75" s="296">
        <v>2.8490257676854307E-3</v>
      </c>
      <c r="AK75" s="296">
        <v>1.3392686051143523E-3</v>
      </c>
      <c r="AL75" s="296">
        <v>0</v>
      </c>
      <c r="AM75" s="296">
        <v>0</v>
      </c>
      <c r="AN75" s="296">
        <v>7.7571579477773512E-4</v>
      </c>
      <c r="AO75" s="296">
        <v>1.8886145888661735E-3</v>
      </c>
      <c r="AP75" s="296">
        <v>2.8080669615967763E-4</v>
      </c>
      <c r="AQ75" s="296">
        <v>0</v>
      </c>
      <c r="AR75" s="296">
        <v>7.511145329105231E-4</v>
      </c>
      <c r="AS75" s="296">
        <v>5.6207550691638837E-3</v>
      </c>
      <c r="AT75" s="296">
        <v>1.6936043490302123E-3</v>
      </c>
      <c r="AU75" s="296">
        <v>2.7742368726793531E-3</v>
      </c>
      <c r="AV75" s="296">
        <v>2.5658567929738494E-3</v>
      </c>
      <c r="AW75" s="296">
        <v>1.974853744464915E-3</v>
      </c>
      <c r="AX75" s="296">
        <v>1.2045190330700793E-3</v>
      </c>
      <c r="AY75" s="296">
        <v>1.0203582568836733E-3</v>
      </c>
      <c r="AZ75" s="296">
        <v>1.9685587423496939E-3</v>
      </c>
      <c r="BA75" s="296">
        <v>3.0214642045233576E-3</v>
      </c>
      <c r="BB75" s="296">
        <v>1.6838596750515902E-3</v>
      </c>
      <c r="BC75" s="296">
        <v>3.5489906128217908E-3</v>
      </c>
      <c r="BD75" s="296">
        <v>2.0436327208479227E-3</v>
      </c>
      <c r="BE75" s="296">
        <v>1.6706731109544398E-3</v>
      </c>
      <c r="BF75" s="296">
        <v>7.4196063563419551E-4</v>
      </c>
      <c r="BG75" s="296">
        <v>3.037580902983891E-3</v>
      </c>
      <c r="BH75" s="296">
        <v>1.4255687723755629E-3</v>
      </c>
      <c r="BI75" s="296">
        <v>1.5834947210957534E-3</v>
      </c>
      <c r="BJ75" s="296">
        <v>1.1805037260384217E-4</v>
      </c>
      <c r="BK75" s="296">
        <v>3.9085847701149428E-3</v>
      </c>
      <c r="BL75" s="296">
        <v>1.8418058478390526E-3</v>
      </c>
      <c r="BM75" s="296">
        <v>1.1843038149575349E-3</v>
      </c>
      <c r="BN75" s="296">
        <v>3.3214667255266539E-3</v>
      </c>
      <c r="BO75" s="296">
        <v>7.4142997234918724E-3</v>
      </c>
      <c r="BP75" s="296">
        <v>6.7632589907340641E-4</v>
      </c>
      <c r="BQ75" s="296">
        <v>3.0491098361030717E-3</v>
      </c>
      <c r="BR75" s="296">
        <v>2.2838315164599013E-2</v>
      </c>
      <c r="BS75" s="296">
        <v>1.1637363041920479E-2</v>
      </c>
      <c r="BT75" s="296">
        <v>1.0165746862547212E-2</v>
      </c>
      <c r="BU75" s="296">
        <v>2.4264111780718099E-2</v>
      </c>
      <c r="BV75" s="296">
        <v>4.502029779427355E-2</v>
      </c>
      <c r="BW75" s="296">
        <v>7.6366322873915396E-4</v>
      </c>
      <c r="BX75" s="296">
        <v>1.2446644378408555E-3</v>
      </c>
      <c r="BY75" s="296">
        <v>8.0983738648159678E-3</v>
      </c>
      <c r="BZ75" s="296">
        <v>8.6510096136658329E-3</v>
      </c>
      <c r="CA75" s="296">
        <v>3.9240988527532689E-2</v>
      </c>
      <c r="CB75" s="296">
        <v>2.4686355095724834E-3</v>
      </c>
      <c r="CC75" s="296">
        <v>6.8069577487181523E-2</v>
      </c>
      <c r="CD75" s="296">
        <v>5.1971975466937124E-2</v>
      </c>
      <c r="CE75" s="296">
        <v>2.1211579634881187E-2</v>
      </c>
      <c r="CF75" s="296">
        <v>1.1613046817432001E-2</v>
      </c>
      <c r="CG75" s="296">
        <v>6.7085732668198065E-3</v>
      </c>
      <c r="CH75" s="296">
        <v>5.4846872063794294E-3</v>
      </c>
      <c r="CI75" s="296">
        <v>2.5068719261389288E-2</v>
      </c>
      <c r="CJ75" s="296">
        <v>8.6221640427928384E-4</v>
      </c>
      <c r="CK75" s="296">
        <v>9.5945381577180544E-4</v>
      </c>
      <c r="CL75" s="296">
        <v>1.2862789389675547E-2</v>
      </c>
      <c r="CM75" s="296">
        <v>1.339677080099882E-2</v>
      </c>
      <c r="CN75" s="296">
        <v>3.0849676906116457E-3</v>
      </c>
      <c r="CO75" s="296">
        <v>5.2742511414351012E-3</v>
      </c>
      <c r="CP75" s="296">
        <v>1.1534740483271666E-2</v>
      </c>
      <c r="CQ75" s="296">
        <v>6.8723334651977826E-3</v>
      </c>
      <c r="CR75" s="296">
        <v>6.1408289087640049E-4</v>
      </c>
      <c r="CS75" s="296">
        <v>1.9944640611183678E-3</v>
      </c>
      <c r="CT75" s="296">
        <v>6.4486066687371255E-3</v>
      </c>
      <c r="CU75" s="296">
        <v>7.6631483699546527E-3</v>
      </c>
      <c r="CV75" s="296">
        <v>6.4652189402110427E-3</v>
      </c>
      <c r="CW75" s="296">
        <v>1.6839677870384578E-2</v>
      </c>
      <c r="CX75" s="296">
        <v>4.7540639968475015E-3</v>
      </c>
      <c r="CY75" s="296">
        <v>1.91911876221201E-2</v>
      </c>
      <c r="CZ75" s="296">
        <v>0</v>
      </c>
      <c r="DA75" s="297">
        <v>2.4685247707091035E-2</v>
      </c>
      <c r="DB75" s="298"/>
      <c r="DC75" s="298"/>
    </row>
    <row r="76" spans="1:107" s="299" customFormat="1" ht="15" customHeight="1">
      <c r="A76" s="300" t="s">
        <v>401</v>
      </c>
      <c r="B76" s="301" t="s">
        <v>551</v>
      </c>
      <c r="C76" s="295">
        <v>0</v>
      </c>
      <c r="D76" s="296">
        <v>0</v>
      </c>
      <c r="E76" s="296">
        <v>0</v>
      </c>
      <c r="F76" s="296">
        <v>0</v>
      </c>
      <c r="G76" s="296">
        <v>0</v>
      </c>
      <c r="H76" s="296">
        <v>0</v>
      </c>
      <c r="I76" s="296">
        <v>0</v>
      </c>
      <c r="J76" s="296">
        <v>0</v>
      </c>
      <c r="K76" s="296">
        <v>0</v>
      </c>
      <c r="L76" s="296">
        <v>0</v>
      </c>
      <c r="M76" s="296">
        <v>0</v>
      </c>
      <c r="N76" s="296">
        <v>0</v>
      </c>
      <c r="O76" s="296">
        <v>0</v>
      </c>
      <c r="P76" s="296">
        <v>0</v>
      </c>
      <c r="Q76" s="296">
        <v>0</v>
      </c>
      <c r="R76" s="296">
        <v>0</v>
      </c>
      <c r="S76" s="296">
        <v>0</v>
      </c>
      <c r="T76" s="296">
        <v>0</v>
      </c>
      <c r="U76" s="296">
        <v>0</v>
      </c>
      <c r="V76" s="296">
        <v>0</v>
      </c>
      <c r="W76" s="296">
        <v>0</v>
      </c>
      <c r="X76" s="296">
        <v>0</v>
      </c>
      <c r="Y76" s="296">
        <v>0</v>
      </c>
      <c r="Z76" s="296">
        <v>0</v>
      </c>
      <c r="AA76" s="296">
        <v>0</v>
      </c>
      <c r="AB76" s="296">
        <v>0</v>
      </c>
      <c r="AC76" s="296">
        <v>0</v>
      </c>
      <c r="AD76" s="296">
        <v>0</v>
      </c>
      <c r="AE76" s="296">
        <v>0</v>
      </c>
      <c r="AF76" s="296">
        <v>0</v>
      </c>
      <c r="AG76" s="296">
        <v>0</v>
      </c>
      <c r="AH76" s="296">
        <v>0</v>
      </c>
      <c r="AI76" s="296">
        <v>0</v>
      </c>
      <c r="AJ76" s="296">
        <v>0</v>
      </c>
      <c r="AK76" s="296">
        <v>0</v>
      </c>
      <c r="AL76" s="296">
        <v>0</v>
      </c>
      <c r="AM76" s="296">
        <v>0</v>
      </c>
      <c r="AN76" s="296">
        <v>0</v>
      </c>
      <c r="AO76" s="296">
        <v>0</v>
      </c>
      <c r="AP76" s="296">
        <v>0</v>
      </c>
      <c r="AQ76" s="296">
        <v>0</v>
      </c>
      <c r="AR76" s="296">
        <v>0</v>
      </c>
      <c r="AS76" s="296">
        <v>0</v>
      </c>
      <c r="AT76" s="296">
        <v>0</v>
      </c>
      <c r="AU76" s="296">
        <v>0</v>
      </c>
      <c r="AV76" s="296">
        <v>0</v>
      </c>
      <c r="AW76" s="296">
        <v>0</v>
      </c>
      <c r="AX76" s="296">
        <v>0</v>
      </c>
      <c r="AY76" s="296">
        <v>0</v>
      </c>
      <c r="AZ76" s="296">
        <v>0</v>
      </c>
      <c r="BA76" s="296">
        <v>0</v>
      </c>
      <c r="BB76" s="296">
        <v>0</v>
      </c>
      <c r="BC76" s="296">
        <v>0</v>
      </c>
      <c r="BD76" s="296">
        <v>0</v>
      </c>
      <c r="BE76" s="296">
        <v>0</v>
      </c>
      <c r="BF76" s="296">
        <v>0</v>
      </c>
      <c r="BG76" s="296">
        <v>0</v>
      </c>
      <c r="BH76" s="296">
        <v>0</v>
      </c>
      <c r="BI76" s="296">
        <v>0</v>
      </c>
      <c r="BJ76" s="296">
        <v>0</v>
      </c>
      <c r="BK76" s="296">
        <v>0</v>
      </c>
      <c r="BL76" s="296">
        <v>0</v>
      </c>
      <c r="BM76" s="296">
        <v>0</v>
      </c>
      <c r="BN76" s="296">
        <v>0</v>
      </c>
      <c r="BO76" s="296">
        <v>0</v>
      </c>
      <c r="BP76" s="296">
        <v>0</v>
      </c>
      <c r="BQ76" s="296">
        <v>0</v>
      </c>
      <c r="BR76" s="296">
        <v>0</v>
      </c>
      <c r="BS76" s="296">
        <v>0</v>
      </c>
      <c r="BT76" s="296">
        <v>0</v>
      </c>
      <c r="BU76" s="296">
        <v>0</v>
      </c>
      <c r="BV76" s="296">
        <v>0</v>
      </c>
      <c r="BW76" s="296">
        <v>0</v>
      </c>
      <c r="BX76" s="296">
        <v>0</v>
      </c>
      <c r="BY76" s="296">
        <v>0</v>
      </c>
      <c r="BZ76" s="296">
        <v>0</v>
      </c>
      <c r="CA76" s="296">
        <v>0</v>
      </c>
      <c r="CB76" s="296">
        <v>0</v>
      </c>
      <c r="CC76" s="296">
        <v>0</v>
      </c>
      <c r="CD76" s="296">
        <v>0</v>
      </c>
      <c r="CE76" s="296">
        <v>0</v>
      </c>
      <c r="CF76" s="296">
        <v>0</v>
      </c>
      <c r="CG76" s="296">
        <v>0</v>
      </c>
      <c r="CH76" s="296">
        <v>0</v>
      </c>
      <c r="CI76" s="296">
        <v>0</v>
      </c>
      <c r="CJ76" s="296">
        <v>0</v>
      </c>
      <c r="CK76" s="296">
        <v>0</v>
      </c>
      <c r="CL76" s="296">
        <v>0</v>
      </c>
      <c r="CM76" s="296">
        <v>0</v>
      </c>
      <c r="CN76" s="296">
        <v>0</v>
      </c>
      <c r="CO76" s="296">
        <v>0</v>
      </c>
      <c r="CP76" s="296">
        <v>0</v>
      </c>
      <c r="CQ76" s="296">
        <v>0</v>
      </c>
      <c r="CR76" s="296">
        <v>0</v>
      </c>
      <c r="CS76" s="296">
        <v>0</v>
      </c>
      <c r="CT76" s="296">
        <v>0</v>
      </c>
      <c r="CU76" s="296">
        <v>0</v>
      </c>
      <c r="CV76" s="296">
        <v>0</v>
      </c>
      <c r="CW76" s="296">
        <v>0</v>
      </c>
      <c r="CX76" s="296">
        <v>0</v>
      </c>
      <c r="CY76" s="296">
        <v>0</v>
      </c>
      <c r="CZ76" s="296">
        <v>0</v>
      </c>
      <c r="DA76" s="297">
        <v>0</v>
      </c>
      <c r="DB76" s="298"/>
      <c r="DC76" s="298"/>
    </row>
    <row r="77" spans="1:107" s="299" customFormat="1" ht="15" customHeight="1">
      <c r="A77" s="300" t="s">
        <v>402</v>
      </c>
      <c r="B77" s="301" t="s">
        <v>552</v>
      </c>
      <c r="C77" s="295">
        <v>0</v>
      </c>
      <c r="D77" s="296">
        <v>0</v>
      </c>
      <c r="E77" s="296">
        <v>0</v>
      </c>
      <c r="F77" s="296">
        <v>0</v>
      </c>
      <c r="G77" s="296">
        <v>0</v>
      </c>
      <c r="H77" s="296">
        <v>0</v>
      </c>
      <c r="I77" s="296">
        <v>0</v>
      </c>
      <c r="J77" s="296">
        <v>0</v>
      </c>
      <c r="K77" s="296">
        <v>0</v>
      </c>
      <c r="L77" s="296">
        <v>0</v>
      </c>
      <c r="M77" s="296">
        <v>0</v>
      </c>
      <c r="N77" s="296">
        <v>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c r="AT77" s="296">
        <v>0</v>
      </c>
      <c r="AU77" s="296">
        <v>0</v>
      </c>
      <c r="AV77" s="296">
        <v>0</v>
      </c>
      <c r="AW77" s="296">
        <v>0</v>
      </c>
      <c r="AX77" s="296">
        <v>0</v>
      </c>
      <c r="AY77" s="296">
        <v>0</v>
      </c>
      <c r="AZ77" s="296">
        <v>0</v>
      </c>
      <c r="BA77" s="296">
        <v>0</v>
      </c>
      <c r="BB77" s="296">
        <v>0</v>
      </c>
      <c r="BC77" s="296">
        <v>0</v>
      </c>
      <c r="BD77" s="296">
        <v>0</v>
      </c>
      <c r="BE77" s="296">
        <v>0</v>
      </c>
      <c r="BF77" s="296">
        <v>0</v>
      </c>
      <c r="BG77" s="296">
        <v>0</v>
      </c>
      <c r="BH77" s="296">
        <v>0</v>
      </c>
      <c r="BI77" s="296">
        <v>0</v>
      </c>
      <c r="BJ77" s="296">
        <v>0</v>
      </c>
      <c r="BK77" s="296">
        <v>0</v>
      </c>
      <c r="BL77" s="296">
        <v>0</v>
      </c>
      <c r="BM77" s="296">
        <v>0</v>
      </c>
      <c r="BN77" s="296">
        <v>0</v>
      </c>
      <c r="BO77" s="296">
        <v>0</v>
      </c>
      <c r="BP77" s="296">
        <v>0</v>
      </c>
      <c r="BQ77" s="296">
        <v>0</v>
      </c>
      <c r="BR77" s="296">
        <v>0</v>
      </c>
      <c r="BS77" s="296">
        <v>0</v>
      </c>
      <c r="BT77" s="296">
        <v>0</v>
      </c>
      <c r="BU77" s="296">
        <v>0</v>
      </c>
      <c r="BV77" s="296">
        <v>0</v>
      </c>
      <c r="BW77" s="296">
        <v>0</v>
      </c>
      <c r="BX77" s="296">
        <v>0</v>
      </c>
      <c r="BY77" s="296">
        <v>0</v>
      </c>
      <c r="BZ77" s="296">
        <v>0</v>
      </c>
      <c r="CA77" s="296">
        <v>0</v>
      </c>
      <c r="CB77" s="296">
        <v>0</v>
      </c>
      <c r="CC77" s="296">
        <v>0</v>
      </c>
      <c r="CD77" s="296">
        <v>0</v>
      </c>
      <c r="CE77" s="296">
        <v>0</v>
      </c>
      <c r="CF77" s="296">
        <v>0</v>
      </c>
      <c r="CG77" s="296">
        <v>0</v>
      </c>
      <c r="CH77" s="296">
        <v>0</v>
      </c>
      <c r="CI77" s="296">
        <v>0</v>
      </c>
      <c r="CJ77" s="296">
        <v>0</v>
      </c>
      <c r="CK77" s="296">
        <v>0</v>
      </c>
      <c r="CL77" s="296">
        <v>0</v>
      </c>
      <c r="CM77" s="296">
        <v>0</v>
      </c>
      <c r="CN77" s="296">
        <v>0</v>
      </c>
      <c r="CO77" s="296">
        <v>0</v>
      </c>
      <c r="CP77" s="296">
        <v>0</v>
      </c>
      <c r="CQ77" s="296">
        <v>0</v>
      </c>
      <c r="CR77" s="296">
        <v>0</v>
      </c>
      <c r="CS77" s="296">
        <v>0</v>
      </c>
      <c r="CT77" s="296">
        <v>0</v>
      </c>
      <c r="CU77" s="296">
        <v>0</v>
      </c>
      <c r="CV77" s="296">
        <v>0</v>
      </c>
      <c r="CW77" s="296">
        <v>0</v>
      </c>
      <c r="CX77" s="296">
        <v>0</v>
      </c>
      <c r="CY77" s="296">
        <v>0</v>
      </c>
      <c r="CZ77" s="296">
        <v>0</v>
      </c>
      <c r="DA77" s="297">
        <v>0</v>
      </c>
      <c r="DC77" s="298"/>
    </row>
    <row r="78" spans="1:107" s="299" customFormat="1" ht="15" customHeight="1">
      <c r="A78" s="300" t="s">
        <v>403</v>
      </c>
      <c r="B78" s="301" t="s">
        <v>654</v>
      </c>
      <c r="C78" s="295">
        <v>1.3981941057939344E-4</v>
      </c>
      <c r="D78" s="296">
        <v>1.3166708094183659E-4</v>
      </c>
      <c r="E78" s="296">
        <v>1.5228946788388889E-4</v>
      </c>
      <c r="F78" s="296">
        <v>5.0376062302988724E-4</v>
      </c>
      <c r="G78" s="296">
        <v>4.9106673813075039E-4</v>
      </c>
      <c r="H78" s="296">
        <v>0</v>
      </c>
      <c r="I78" s="296">
        <v>0</v>
      </c>
      <c r="J78" s="296">
        <v>1.5628039350889971E-3</v>
      </c>
      <c r="K78" s="296">
        <v>2.3777828353194197E-4</v>
      </c>
      <c r="L78" s="296">
        <v>4.6892213597396515E-5</v>
      </c>
      <c r="M78" s="296">
        <v>1.8654296057960856E-3</v>
      </c>
      <c r="N78" s="296">
        <v>6.0294925414850625E-4</v>
      </c>
      <c r="O78" s="296">
        <v>2.8338061535419855E-4</v>
      </c>
      <c r="P78" s="296">
        <v>4.8195169659174045E-4</v>
      </c>
      <c r="Q78" s="296">
        <v>2.269073578434164E-4</v>
      </c>
      <c r="R78" s="296">
        <v>8.7742705112307524E-4</v>
      </c>
      <c r="S78" s="296">
        <v>3.7190781113655613E-4</v>
      </c>
      <c r="T78" s="296">
        <v>5.4372109998784596E-4</v>
      </c>
      <c r="U78" s="296">
        <v>5.1272892224190876E-4</v>
      </c>
      <c r="V78" s="296">
        <v>8.9910206182433985E-4</v>
      </c>
      <c r="W78" s="296">
        <v>1.9752061870415526E-3</v>
      </c>
      <c r="X78" s="296">
        <v>1.7680655309483886E-3</v>
      </c>
      <c r="Y78" s="296">
        <v>3.8337619514800387E-4</v>
      </c>
      <c r="Z78" s="296">
        <v>4.7671392677674083E-4</v>
      </c>
      <c r="AA78" s="296">
        <v>1.18776851149861E-3</v>
      </c>
      <c r="AB78" s="296">
        <v>1.0867994334768912E-3</v>
      </c>
      <c r="AC78" s="296">
        <v>1.7613985497517577E-3</v>
      </c>
      <c r="AD78" s="296">
        <v>9.8687340095910303E-4</v>
      </c>
      <c r="AE78" s="296">
        <v>4.5975140875155116E-4</v>
      </c>
      <c r="AF78" s="296">
        <v>9.3135450790485686E-4</v>
      </c>
      <c r="AG78" s="296">
        <v>1.1297578360061928E-3</v>
      </c>
      <c r="AH78" s="296">
        <v>2.2120847515426042E-4</v>
      </c>
      <c r="AI78" s="296">
        <v>7.3282945229780961E-4</v>
      </c>
      <c r="AJ78" s="296">
        <v>8.4553771763519036E-4</v>
      </c>
      <c r="AK78" s="296">
        <v>4.4391435277394212E-3</v>
      </c>
      <c r="AL78" s="296">
        <v>0</v>
      </c>
      <c r="AM78" s="296">
        <v>0</v>
      </c>
      <c r="AN78" s="296">
        <v>1.7822554568934553E-4</v>
      </c>
      <c r="AO78" s="296">
        <v>3.5880369365913229E-4</v>
      </c>
      <c r="AP78" s="296">
        <v>3.6762415103744784E-4</v>
      </c>
      <c r="AQ78" s="296">
        <v>0</v>
      </c>
      <c r="AR78" s="296">
        <v>4.3874600289670469E-4</v>
      </c>
      <c r="AS78" s="296">
        <v>2.261261661011343E-3</v>
      </c>
      <c r="AT78" s="296">
        <v>3.4424117575670825E-4</v>
      </c>
      <c r="AU78" s="296">
        <v>1.134509782475671E-3</v>
      </c>
      <c r="AV78" s="296">
        <v>1.2373580549960349E-3</v>
      </c>
      <c r="AW78" s="296">
        <v>2.1295733115766083E-3</v>
      </c>
      <c r="AX78" s="296">
        <v>1.0890001393132338E-3</v>
      </c>
      <c r="AY78" s="296">
        <v>1.2790489201541368E-3</v>
      </c>
      <c r="AZ78" s="296">
        <v>7.6246249849994E-4</v>
      </c>
      <c r="BA78" s="296">
        <v>9.4928988873686109E-4</v>
      </c>
      <c r="BB78" s="296">
        <v>2.5966534571126997E-3</v>
      </c>
      <c r="BC78" s="296">
        <v>5.1829641914690242E-4</v>
      </c>
      <c r="BD78" s="296">
        <v>3.8829826518225908E-3</v>
      </c>
      <c r="BE78" s="296">
        <v>1.567185097726095E-3</v>
      </c>
      <c r="BF78" s="296">
        <v>2.599767781159131E-4</v>
      </c>
      <c r="BG78" s="296">
        <v>4.2212749097209908E-4</v>
      </c>
      <c r="BH78" s="296">
        <v>7.6082688532163071E-4</v>
      </c>
      <c r="BI78" s="296">
        <v>4.9914392942481138E-4</v>
      </c>
      <c r="BJ78" s="296">
        <v>1.7711477829865489E-3</v>
      </c>
      <c r="BK78" s="296">
        <v>4.8380524177566391E-4</v>
      </c>
      <c r="BL78" s="296">
        <v>6.7002778103829666E-4</v>
      </c>
      <c r="BM78" s="296">
        <v>6.100247809410368E-4</v>
      </c>
      <c r="BN78" s="296">
        <v>9.3842572849283878E-5</v>
      </c>
      <c r="BO78" s="296">
        <v>2.439084059826679E-4</v>
      </c>
      <c r="BP78" s="296">
        <v>4.2325112925361652E-4</v>
      </c>
      <c r="BQ78" s="296">
        <v>5.8542328574803246E-3</v>
      </c>
      <c r="BR78" s="296">
        <v>3.3310881324662514E-3</v>
      </c>
      <c r="BS78" s="296">
        <v>9.001040577282937E-4</v>
      </c>
      <c r="BT78" s="296">
        <v>4.4121260307962203E-3</v>
      </c>
      <c r="BU78" s="296">
        <v>1.5027217762884117E-4</v>
      </c>
      <c r="BV78" s="296">
        <v>6.4115677891858199E-5</v>
      </c>
      <c r="BW78" s="296">
        <v>9.1073270096991017E-7</v>
      </c>
      <c r="BX78" s="296">
        <v>8.38846988075333E-4</v>
      </c>
      <c r="BY78" s="296">
        <v>1.5851401670863078E-3</v>
      </c>
      <c r="BZ78" s="296">
        <v>2.9718766278595028E-4</v>
      </c>
      <c r="CA78" s="296">
        <v>1.0804326934463202E-3</v>
      </c>
      <c r="CB78" s="296">
        <v>4.0683967828150918E-4</v>
      </c>
      <c r="CC78" s="296">
        <v>7.6461620758641706E-3</v>
      </c>
      <c r="CD78" s="296">
        <v>6.8983176692524652E-4</v>
      </c>
      <c r="CE78" s="296">
        <v>4.3766188278462551E-4</v>
      </c>
      <c r="CF78" s="296">
        <v>1.5684976802748192E-3</v>
      </c>
      <c r="CG78" s="296">
        <v>8.6915798447688289E-4</v>
      </c>
      <c r="CH78" s="296">
        <v>1.7453475197843611E-3</v>
      </c>
      <c r="CI78" s="296">
        <v>6.6564805592026562E-4</v>
      </c>
      <c r="CJ78" s="296">
        <v>2.785590589389706E-3</v>
      </c>
      <c r="CK78" s="296">
        <v>2.0423317972801769E-3</v>
      </c>
      <c r="CL78" s="296">
        <v>1.486730376784935E-3</v>
      </c>
      <c r="CM78" s="296">
        <v>7.5557485957543293E-4</v>
      </c>
      <c r="CN78" s="296">
        <v>4.7032811156600649E-4</v>
      </c>
      <c r="CO78" s="296">
        <v>5.0612158710876406E-4</v>
      </c>
      <c r="CP78" s="296">
        <v>1.9555074323193773E-3</v>
      </c>
      <c r="CQ78" s="296">
        <v>7.4306806872930387E-4</v>
      </c>
      <c r="CR78" s="296">
        <v>5.4342090366751546E-4</v>
      </c>
      <c r="CS78" s="296">
        <v>3.5588409303646996E-4</v>
      </c>
      <c r="CT78" s="296">
        <v>5.7837221380121573E-4</v>
      </c>
      <c r="CU78" s="296">
        <v>5.1228939621226685E-4</v>
      </c>
      <c r="CV78" s="296">
        <v>8.553651625147887E-4</v>
      </c>
      <c r="CW78" s="296">
        <v>5.9377547062190749E-4</v>
      </c>
      <c r="CX78" s="296">
        <v>6.5978236664908396E-4</v>
      </c>
      <c r="CY78" s="296">
        <v>1.0424473641199917E-3</v>
      </c>
      <c r="CZ78" s="296">
        <v>6.1157694059689905E-4</v>
      </c>
      <c r="DA78" s="297">
        <v>1.769293716290614E-3</v>
      </c>
      <c r="DC78" s="298"/>
    </row>
    <row r="79" spans="1:107" s="299" customFormat="1" ht="15" customHeight="1">
      <c r="A79" s="300" t="s">
        <v>404</v>
      </c>
      <c r="B79" s="301" t="s">
        <v>655</v>
      </c>
      <c r="C79" s="295">
        <v>5.9904907389093593E-3</v>
      </c>
      <c r="D79" s="296">
        <v>3.5965811661111471E-2</v>
      </c>
      <c r="E79" s="296">
        <v>5.6106700018965705E-3</v>
      </c>
      <c r="F79" s="296">
        <v>2.3712323354126135E-2</v>
      </c>
      <c r="G79" s="296">
        <v>5.9532914631624679E-3</v>
      </c>
      <c r="H79" s="296">
        <v>0</v>
      </c>
      <c r="I79" s="296">
        <v>0</v>
      </c>
      <c r="J79" s="296">
        <v>1.0411778124880849E-2</v>
      </c>
      <c r="K79" s="296">
        <v>5.2184940063019648E-3</v>
      </c>
      <c r="L79" s="296">
        <v>1.2986768877182763E-2</v>
      </c>
      <c r="M79" s="296">
        <v>4.4675617883807202E-2</v>
      </c>
      <c r="N79" s="296">
        <v>1.3841929553382178E-2</v>
      </c>
      <c r="O79" s="296">
        <v>1.1499869813388923E-2</v>
      </c>
      <c r="P79" s="296">
        <v>7.33751404927369E-3</v>
      </c>
      <c r="Q79" s="296">
        <v>1.6885105152724421E-2</v>
      </c>
      <c r="R79" s="296">
        <v>3.631616673730033E-3</v>
      </c>
      <c r="S79" s="296">
        <v>2.1498922758664478E-3</v>
      </c>
      <c r="T79" s="296">
        <v>1.9626580046672202E-2</v>
      </c>
      <c r="U79" s="296">
        <v>1.4299510188985811E-2</v>
      </c>
      <c r="V79" s="296">
        <v>1.8106318414683589E-2</v>
      </c>
      <c r="W79" s="296">
        <v>2.5952606740031615E-2</v>
      </c>
      <c r="X79" s="296">
        <v>1.0980641191283615E-2</v>
      </c>
      <c r="Y79" s="296">
        <v>9.6609175717959576E-3</v>
      </c>
      <c r="Z79" s="296">
        <v>3.3616744436468053E-3</v>
      </c>
      <c r="AA79" s="296">
        <v>1.5617892342683851E-2</v>
      </c>
      <c r="AB79" s="296">
        <v>1.0087579847963697E-2</v>
      </c>
      <c r="AC79" s="296">
        <v>8.5200945322388005E-3</v>
      </c>
      <c r="AD79" s="296">
        <v>1.5206798575487587E-2</v>
      </c>
      <c r="AE79" s="296">
        <v>4.1534064324511261E-2</v>
      </c>
      <c r="AF79" s="296">
        <v>6.6709585529126907E-3</v>
      </c>
      <c r="AG79" s="296">
        <v>9.7055472789413719E-3</v>
      </c>
      <c r="AH79" s="296">
        <v>1.632966368333344E-2</v>
      </c>
      <c r="AI79" s="296">
        <v>1.1455084872364662E-2</v>
      </c>
      <c r="AJ79" s="296">
        <v>2.8233671256300098E-2</v>
      </c>
      <c r="AK79" s="296">
        <v>2.6141868170537253E-2</v>
      </c>
      <c r="AL79" s="296">
        <v>0</v>
      </c>
      <c r="AM79" s="296">
        <v>0</v>
      </c>
      <c r="AN79" s="296">
        <v>1.9468467170662687E-3</v>
      </c>
      <c r="AO79" s="296">
        <v>2.4415608511977931E-2</v>
      </c>
      <c r="AP79" s="296">
        <v>4.6212640455272399E-3</v>
      </c>
      <c r="AQ79" s="296">
        <v>0</v>
      </c>
      <c r="AR79" s="296">
        <v>7.5791563638540477E-3</v>
      </c>
      <c r="AS79" s="296">
        <v>1.5500110197221856E-2</v>
      </c>
      <c r="AT79" s="296">
        <v>9.235621221126528E-3</v>
      </c>
      <c r="AU79" s="296">
        <v>9.8418357365529559E-3</v>
      </c>
      <c r="AV79" s="296">
        <v>8.9553222014752722E-3</v>
      </c>
      <c r="AW79" s="296">
        <v>1.0340516905047109E-2</v>
      </c>
      <c r="AX79" s="296">
        <v>8.8107363665187056E-3</v>
      </c>
      <c r="AY79" s="296">
        <v>7.942098904258954E-3</v>
      </c>
      <c r="AZ79" s="296">
        <v>9.2639865594623793E-3</v>
      </c>
      <c r="BA79" s="296">
        <v>9.6396233953111796E-3</v>
      </c>
      <c r="BB79" s="296">
        <v>6.3651814833891604E-3</v>
      </c>
      <c r="BC79" s="296">
        <v>7.8902950139296251E-3</v>
      </c>
      <c r="BD79" s="296">
        <v>7.6025627429852655E-3</v>
      </c>
      <c r="BE79" s="296">
        <v>9.2530458886519937E-3</v>
      </c>
      <c r="BF79" s="296">
        <v>1.1614794178155054E-2</v>
      </c>
      <c r="BG79" s="296">
        <v>1.2582284713902931E-2</v>
      </c>
      <c r="BH79" s="296">
        <v>9.4814643723293689E-3</v>
      </c>
      <c r="BI79" s="296">
        <v>9.8411356259592159E-3</v>
      </c>
      <c r="BJ79" s="296">
        <v>0.37031205694342095</v>
      </c>
      <c r="BK79" s="296">
        <v>1.3393009314308363E-2</v>
      </c>
      <c r="BL79" s="296">
        <v>1.5453640968926364E-2</v>
      </c>
      <c r="BM79" s="296">
        <v>1.6771443503071456E-2</v>
      </c>
      <c r="BN79" s="296">
        <v>1.1975614618741513E-3</v>
      </c>
      <c r="BO79" s="296">
        <v>1.3604046609938435E-2</v>
      </c>
      <c r="BP79" s="296">
        <v>3.6627750225149999E-3</v>
      </c>
      <c r="BQ79" s="296">
        <v>2.9280374519760604E-2</v>
      </c>
      <c r="BR79" s="296">
        <v>5.1154294993005006E-3</v>
      </c>
      <c r="BS79" s="296">
        <v>3.2404096440120885E-3</v>
      </c>
      <c r="BT79" s="296">
        <v>8.2083788771338539E-3</v>
      </c>
      <c r="BU79" s="296">
        <v>7.3254183046087115E-4</v>
      </c>
      <c r="BV79" s="296">
        <v>6.5077740014228384E-4</v>
      </c>
      <c r="BW79" s="296">
        <v>3.8056747778355678E-5</v>
      </c>
      <c r="BX79" s="296">
        <v>7.648520968013702E-4</v>
      </c>
      <c r="BY79" s="296">
        <v>3.2703387238994506E-3</v>
      </c>
      <c r="BZ79" s="296">
        <v>3.1595151835762019E-3</v>
      </c>
      <c r="CA79" s="296">
        <v>4.1809643036913174E-3</v>
      </c>
      <c r="CB79" s="296">
        <v>2.2656607904298488E-3</v>
      </c>
      <c r="CC79" s="296">
        <v>2.8210166673291203E-3</v>
      </c>
      <c r="CD79" s="296">
        <v>2.501227812788246E-3</v>
      </c>
      <c r="CE79" s="296">
        <v>3.9695332690934436E-3</v>
      </c>
      <c r="CF79" s="296">
        <v>6.7168722901763456E-2</v>
      </c>
      <c r="CG79" s="296">
        <v>4.4182175757557221E-3</v>
      </c>
      <c r="CH79" s="296">
        <v>4.0761493361263605E-3</v>
      </c>
      <c r="CI79" s="296">
        <v>6.8619505998509644E-3</v>
      </c>
      <c r="CJ79" s="296">
        <v>8.7871948074624649E-3</v>
      </c>
      <c r="CK79" s="296">
        <v>2.9478142862442006E-3</v>
      </c>
      <c r="CL79" s="296">
        <v>5.6837740054101436E-3</v>
      </c>
      <c r="CM79" s="296">
        <v>6.012263189378606E-3</v>
      </c>
      <c r="CN79" s="296">
        <v>4.4793911763108618E-3</v>
      </c>
      <c r="CO79" s="296">
        <v>2.5474283988517902E-3</v>
      </c>
      <c r="CP79" s="296">
        <v>9.9922766984346309E-3</v>
      </c>
      <c r="CQ79" s="296">
        <v>2.4387722555695825E-3</v>
      </c>
      <c r="CR79" s="296">
        <v>4.933866520321678E-4</v>
      </c>
      <c r="CS79" s="296">
        <v>7.0948411632769902E-3</v>
      </c>
      <c r="CT79" s="296">
        <v>2.8603239356504648E-3</v>
      </c>
      <c r="CU79" s="296">
        <v>6.3692851650966834E-3</v>
      </c>
      <c r="CV79" s="296">
        <v>1.048923635266691E-2</v>
      </c>
      <c r="CW79" s="296">
        <v>2.3250666855606965E-3</v>
      </c>
      <c r="CX79" s="296">
        <v>2.8625815799174959E-3</v>
      </c>
      <c r="CY79" s="296">
        <v>1.4716401603776501E-2</v>
      </c>
      <c r="CZ79" s="296">
        <v>3.4138420649247672E-2</v>
      </c>
      <c r="DA79" s="297">
        <v>3.961545715239443E-2</v>
      </c>
      <c r="DC79" s="298"/>
    </row>
    <row r="80" spans="1:107" s="299" customFormat="1" ht="15" customHeight="1">
      <c r="A80" s="300" t="s">
        <v>405</v>
      </c>
      <c r="B80" s="301" t="s">
        <v>656</v>
      </c>
      <c r="C80" s="295">
        <v>2.9809702708234891E-2</v>
      </c>
      <c r="D80" s="296">
        <v>1.0020168992907868E-2</v>
      </c>
      <c r="E80" s="296">
        <v>9.6807098298725205E-3</v>
      </c>
      <c r="F80" s="296">
        <v>6.9041030104619816E-2</v>
      </c>
      <c r="G80" s="296">
        <v>1.6790160367213994E-2</v>
      </c>
      <c r="H80" s="296">
        <v>0</v>
      </c>
      <c r="I80" s="296">
        <v>0</v>
      </c>
      <c r="J80" s="296">
        <v>0.23363198271176824</v>
      </c>
      <c r="K80" s="296">
        <v>2.7114140383961145E-3</v>
      </c>
      <c r="L80" s="296">
        <v>8.9422066328145779E-3</v>
      </c>
      <c r="M80" s="296">
        <v>3.5082608054792029E-3</v>
      </c>
      <c r="N80" s="296">
        <v>6.2171001833076544E-3</v>
      </c>
      <c r="O80" s="296">
        <v>4.0599998746960429E-3</v>
      </c>
      <c r="P80" s="296">
        <v>5.0405363222649699E-3</v>
      </c>
      <c r="Q80" s="296">
        <v>2.6460113804114994E-3</v>
      </c>
      <c r="R80" s="296">
        <v>5.216426773820549E-3</v>
      </c>
      <c r="S80" s="296">
        <v>1.5508671556796058E-3</v>
      </c>
      <c r="T80" s="296">
        <v>1.8643514375542763E-2</v>
      </c>
      <c r="U80" s="296">
        <v>4.6841042970287329E-3</v>
      </c>
      <c r="V80" s="296">
        <v>4.4045655374599993E-3</v>
      </c>
      <c r="W80" s="296">
        <v>4.7500609802424015E-3</v>
      </c>
      <c r="X80" s="296">
        <v>6.306082581909467E-3</v>
      </c>
      <c r="Y80" s="296">
        <v>2.5830870955944247E-3</v>
      </c>
      <c r="Z80" s="296">
        <v>3.3179289303661161E-3</v>
      </c>
      <c r="AA80" s="296">
        <v>3.5506696992671214E-3</v>
      </c>
      <c r="AB80" s="296">
        <v>4.1853339884961125E-3</v>
      </c>
      <c r="AC80" s="296">
        <v>2.1166045893531446E-3</v>
      </c>
      <c r="AD80" s="296">
        <v>1.7947827875702292E-4</v>
      </c>
      <c r="AE80" s="296">
        <v>2.2641739731879489E-4</v>
      </c>
      <c r="AF80" s="296">
        <v>9.2704742914114804E-4</v>
      </c>
      <c r="AG80" s="296">
        <v>1.4277159466012327E-3</v>
      </c>
      <c r="AH80" s="296">
        <v>1.4541336644811767E-2</v>
      </c>
      <c r="AI80" s="296">
        <v>4.684786465238744E-3</v>
      </c>
      <c r="AJ80" s="296">
        <v>2.6506454297446243E-2</v>
      </c>
      <c r="AK80" s="296">
        <v>4.3336929646589639E-3</v>
      </c>
      <c r="AL80" s="296">
        <v>0</v>
      </c>
      <c r="AM80" s="296">
        <v>0</v>
      </c>
      <c r="AN80" s="296">
        <v>2.8522758520333953E-3</v>
      </c>
      <c r="AO80" s="296">
        <v>3.1866497802959474E-3</v>
      </c>
      <c r="AP80" s="296">
        <v>1.7537956674351465E-3</v>
      </c>
      <c r="AQ80" s="296">
        <v>0</v>
      </c>
      <c r="AR80" s="296">
        <v>3.2813245689447316E-3</v>
      </c>
      <c r="AS80" s="296">
        <v>1.113949061380036E-2</v>
      </c>
      <c r="AT80" s="296">
        <v>6.6568386135132359E-3</v>
      </c>
      <c r="AU80" s="296">
        <v>5.1096007833507902E-3</v>
      </c>
      <c r="AV80" s="296">
        <v>4.8878275943865304E-3</v>
      </c>
      <c r="AW80" s="296">
        <v>8.3299460881153895E-3</v>
      </c>
      <c r="AX80" s="296">
        <v>4.3336323763955341E-3</v>
      </c>
      <c r="AY80" s="296">
        <v>5.7131771521037541E-4</v>
      </c>
      <c r="AZ80" s="296">
        <v>2.6521060842433697E-3</v>
      </c>
      <c r="BA80" s="296">
        <v>3.4687087889748022E-3</v>
      </c>
      <c r="BB80" s="296">
        <v>3.3766531703480992E-3</v>
      </c>
      <c r="BC80" s="296">
        <v>3.8935956405584922E-3</v>
      </c>
      <c r="BD80" s="296">
        <v>1.0034238079637621E-4</v>
      </c>
      <c r="BE80" s="296">
        <v>3.4044866513204277E-3</v>
      </c>
      <c r="BF80" s="296">
        <v>1.0959997101339164E-3</v>
      </c>
      <c r="BG80" s="296">
        <v>8.1152413074826605E-4</v>
      </c>
      <c r="BH80" s="296">
        <v>4.6887631366208569E-4</v>
      </c>
      <c r="BI80" s="296">
        <v>1.2953683543591983E-2</v>
      </c>
      <c r="BJ80" s="296">
        <v>9.930840522574879E-3</v>
      </c>
      <c r="BK80" s="296">
        <v>1.3880545853151011E-2</v>
      </c>
      <c r="BL80" s="296">
        <v>1.6412183932605847E-2</v>
      </c>
      <c r="BM80" s="296">
        <v>1.6170186896134659E-2</v>
      </c>
      <c r="BN80" s="296">
        <v>1.9830195884355342E-3</v>
      </c>
      <c r="BO80" s="296">
        <v>3.4612150264084272E-3</v>
      </c>
      <c r="BP80" s="296">
        <v>3.5305546648176393E-3</v>
      </c>
      <c r="BQ80" s="296">
        <v>2.5688822482251409E-2</v>
      </c>
      <c r="BR80" s="296">
        <v>4.0015459799445E-2</v>
      </c>
      <c r="BS80" s="296">
        <v>2.7899225824525704E-2</v>
      </c>
      <c r="BT80" s="296">
        <v>6.425836264019936E-3</v>
      </c>
      <c r="BU80" s="296">
        <v>4.2922666926342966E-3</v>
      </c>
      <c r="BV80" s="296">
        <v>3.6924222167461062E-3</v>
      </c>
      <c r="BW80" s="296">
        <v>6.1779354784924074E-4</v>
      </c>
      <c r="BX80" s="296">
        <v>2.0667993553758579E-3</v>
      </c>
      <c r="BY80" s="296">
        <v>1.6046685772876594E-3</v>
      </c>
      <c r="BZ80" s="296">
        <v>0</v>
      </c>
      <c r="CA80" s="296">
        <v>6.0659674375799109E-3</v>
      </c>
      <c r="CB80" s="296">
        <v>1.0059711957507776E-3</v>
      </c>
      <c r="CC80" s="296">
        <v>3.198615141036342E-3</v>
      </c>
      <c r="CD80" s="296">
        <v>2.5499642234001843E-3</v>
      </c>
      <c r="CE80" s="296">
        <v>4.655023265641418E-3</v>
      </c>
      <c r="CF80" s="296">
        <v>8.3717231664446525E-3</v>
      </c>
      <c r="CG80" s="296">
        <v>5.6705249054525442E-3</v>
      </c>
      <c r="CH80" s="296">
        <v>6.9429624147170728E-3</v>
      </c>
      <c r="CI80" s="296">
        <v>1.3202768138639995E-2</v>
      </c>
      <c r="CJ80" s="296">
        <v>1.0274739435538961E-2</v>
      </c>
      <c r="CK80" s="296">
        <v>7.8348929327057143E-3</v>
      </c>
      <c r="CL80" s="296">
        <v>4.3333187421004471E-3</v>
      </c>
      <c r="CM80" s="296">
        <v>3.5648331666263159E-3</v>
      </c>
      <c r="CN80" s="296">
        <v>6.0692708975397976E-3</v>
      </c>
      <c r="CO80" s="296">
        <v>6.5760216685310886E-3</v>
      </c>
      <c r="CP80" s="296">
        <v>8.8423556308694987E-3</v>
      </c>
      <c r="CQ80" s="296">
        <v>9.0417415891749092E-3</v>
      </c>
      <c r="CR80" s="296">
        <v>2.0427214795171382E-3</v>
      </c>
      <c r="CS80" s="296">
        <v>3.3267453402598892E-3</v>
      </c>
      <c r="CT80" s="296">
        <v>6.2234376866355931E-3</v>
      </c>
      <c r="CU80" s="296">
        <v>2.0281595559337867E-2</v>
      </c>
      <c r="CV80" s="296">
        <v>1.3433829744243558E-3</v>
      </c>
      <c r="CW80" s="296">
        <v>9.0113715893260279E-3</v>
      </c>
      <c r="CX80" s="296">
        <v>1.9076440917511497E-2</v>
      </c>
      <c r="CY80" s="296">
        <v>1.9937123332651106E-2</v>
      </c>
      <c r="CZ80" s="296">
        <v>0</v>
      </c>
      <c r="DA80" s="297">
        <v>1.1275033083949521E-2</v>
      </c>
      <c r="DC80" s="298"/>
    </row>
    <row r="81" spans="1:107" s="299" customFormat="1" ht="15" customHeight="1">
      <c r="A81" s="300" t="s">
        <v>406</v>
      </c>
      <c r="B81" s="301" t="s">
        <v>657</v>
      </c>
      <c r="C81" s="295">
        <v>1.3265128911687353E-3</v>
      </c>
      <c r="D81" s="296">
        <v>3.5275662607309709E-3</v>
      </c>
      <c r="E81" s="296">
        <v>4.6430090881597632E-4</v>
      </c>
      <c r="F81" s="296">
        <v>7.0047236835327296E-4</v>
      </c>
      <c r="G81" s="296">
        <v>1.2943450395840981E-3</v>
      </c>
      <c r="H81" s="296">
        <v>0</v>
      </c>
      <c r="I81" s="296">
        <v>0</v>
      </c>
      <c r="J81" s="296">
        <v>1.0465222232490269E-3</v>
      </c>
      <c r="K81" s="296">
        <v>3.2680371805215226E-4</v>
      </c>
      <c r="L81" s="296">
        <v>4.0341153714654746E-4</v>
      </c>
      <c r="M81" s="296">
        <v>2.1844284327574479E-3</v>
      </c>
      <c r="N81" s="296">
        <v>3.1993563248996376E-4</v>
      </c>
      <c r="O81" s="296">
        <v>5.5370581844023663E-4</v>
      </c>
      <c r="P81" s="296">
        <v>3.5119560164715956E-4</v>
      </c>
      <c r="Q81" s="296">
        <v>2.3367515452040635E-3</v>
      </c>
      <c r="R81" s="296">
        <v>3.2072914868124338E-4</v>
      </c>
      <c r="S81" s="296">
        <v>9.7899829855072212E-5</v>
      </c>
      <c r="T81" s="296">
        <v>2.6146523337247673E-3</v>
      </c>
      <c r="U81" s="296">
        <v>8.5017536151024275E-4</v>
      </c>
      <c r="V81" s="296">
        <v>1.9946745741954799E-3</v>
      </c>
      <c r="W81" s="296">
        <v>1.4108967156179859E-3</v>
      </c>
      <c r="X81" s="296">
        <v>5.5221287321124935E-4</v>
      </c>
      <c r="Y81" s="296">
        <v>1.5907441701159301E-3</v>
      </c>
      <c r="Z81" s="296">
        <v>6.2589734386216795E-4</v>
      </c>
      <c r="AA81" s="296">
        <v>1.9711902956785444E-3</v>
      </c>
      <c r="AB81" s="296">
        <v>1.3440471717200914E-3</v>
      </c>
      <c r="AC81" s="296">
        <v>6.0126427088165327E-4</v>
      </c>
      <c r="AD81" s="296">
        <v>1.4749103251436727E-3</v>
      </c>
      <c r="AE81" s="296">
        <v>2.0411131680126938E-3</v>
      </c>
      <c r="AF81" s="296">
        <v>2.6115937900583964E-4</v>
      </c>
      <c r="AG81" s="296">
        <v>6.3257675342505773E-4</v>
      </c>
      <c r="AH81" s="296">
        <v>7.4881449501026259E-4</v>
      </c>
      <c r="AI81" s="296">
        <v>1.1147084088065583E-3</v>
      </c>
      <c r="AJ81" s="296">
        <v>6.386479825637636E-3</v>
      </c>
      <c r="AK81" s="296">
        <v>5.6918915717359972E-3</v>
      </c>
      <c r="AL81" s="296">
        <v>0</v>
      </c>
      <c r="AM81" s="296">
        <v>0</v>
      </c>
      <c r="AN81" s="296">
        <v>3.6089161556068078E-4</v>
      </c>
      <c r="AO81" s="296">
        <v>4.2623004422976968E-3</v>
      </c>
      <c r="AP81" s="296">
        <v>7.1057386753068724E-3</v>
      </c>
      <c r="AQ81" s="296">
        <v>0</v>
      </c>
      <c r="AR81" s="296">
        <v>4.1006164227526013E-4</v>
      </c>
      <c r="AS81" s="296">
        <v>2.2108019680747099E-3</v>
      </c>
      <c r="AT81" s="296">
        <v>1.288994551265096E-3</v>
      </c>
      <c r="AU81" s="296">
        <v>1.0749223803992558E-3</v>
      </c>
      <c r="AV81" s="296">
        <v>9.422277094115381E-4</v>
      </c>
      <c r="AW81" s="296">
        <v>5.64453807932912E-4</v>
      </c>
      <c r="AX81" s="296">
        <v>5.1302698833611963E-4</v>
      </c>
      <c r="AY81" s="296">
        <v>4.8869676634055498E-4</v>
      </c>
      <c r="AZ81" s="296">
        <v>7.4818992759710385E-4</v>
      </c>
      <c r="BA81" s="296">
        <v>7.3786517608708717E-4</v>
      </c>
      <c r="BB81" s="296">
        <v>3.515072237105795E-4</v>
      </c>
      <c r="BC81" s="296">
        <v>6.1437406557135975E-4</v>
      </c>
      <c r="BD81" s="296">
        <v>4.5560033101860181E-4</v>
      </c>
      <c r="BE81" s="296">
        <v>3.94132187178812E-4</v>
      </c>
      <c r="BF81" s="296">
        <v>1.5197439298945336E-3</v>
      </c>
      <c r="BG81" s="296">
        <v>1.4121639614666005E-3</v>
      </c>
      <c r="BH81" s="296">
        <v>1.2006005312391731E-3</v>
      </c>
      <c r="BI81" s="296">
        <v>4.4902399732862344E-4</v>
      </c>
      <c r="BJ81" s="296">
        <v>6.9039269985908466E-2</v>
      </c>
      <c r="BK81" s="296">
        <v>5.6113134165675788E-4</v>
      </c>
      <c r="BL81" s="296">
        <v>5.3424092575855809E-4</v>
      </c>
      <c r="BM81" s="296">
        <v>1.1974911169247019E-3</v>
      </c>
      <c r="BN81" s="296">
        <v>6.1336542157225469E-4</v>
      </c>
      <c r="BO81" s="296">
        <v>2.4278097437797461E-3</v>
      </c>
      <c r="BP81" s="296">
        <v>2.9676588170874415E-4</v>
      </c>
      <c r="BQ81" s="296">
        <v>7.4034411722216967E-4</v>
      </c>
      <c r="BR81" s="296">
        <v>2.7552011785226854E-4</v>
      </c>
      <c r="BS81" s="296">
        <v>2.1074268424092673E-4</v>
      </c>
      <c r="BT81" s="296">
        <v>3.1733470352728543E-4</v>
      </c>
      <c r="BU81" s="296">
        <v>1.0422554712706464E-4</v>
      </c>
      <c r="BV81" s="296">
        <v>1.1776882802981807E-4</v>
      </c>
      <c r="BW81" s="296">
        <v>1.4577662776611845E-5</v>
      </c>
      <c r="BX81" s="296">
        <v>9.9777657995722474E-5</v>
      </c>
      <c r="BY81" s="296">
        <v>2.3232511014459026E-3</v>
      </c>
      <c r="BZ81" s="296">
        <v>3.9882171569036824E-3</v>
      </c>
      <c r="CA81" s="296">
        <v>0.10123744401447293</v>
      </c>
      <c r="CB81" s="296">
        <v>1.0620563155138742E-3</v>
      </c>
      <c r="CC81" s="296">
        <v>1.7803436808564197E-4</v>
      </c>
      <c r="CD81" s="296">
        <v>1.4824644514113656E-4</v>
      </c>
      <c r="CE81" s="296">
        <v>1.8523448980926058E-4</v>
      </c>
      <c r="CF81" s="296">
        <v>1.9324024144437828E-3</v>
      </c>
      <c r="CG81" s="296">
        <v>1.1496397584818808E-4</v>
      </c>
      <c r="CH81" s="296">
        <v>1.3012431223309801E-4</v>
      </c>
      <c r="CI81" s="296">
        <v>4.2137767028416993E-4</v>
      </c>
      <c r="CJ81" s="296">
        <v>2.1321871855921871E-4</v>
      </c>
      <c r="CK81" s="296">
        <v>2.5715467524368833E-4</v>
      </c>
      <c r="CL81" s="296">
        <v>2.3808017316391677E-4</v>
      </c>
      <c r="CM81" s="296">
        <v>1.5826830878948444E-4</v>
      </c>
      <c r="CN81" s="296">
        <v>2.0419526815524156E-4</v>
      </c>
      <c r="CO81" s="296">
        <v>1.9832762133305311E-4</v>
      </c>
      <c r="CP81" s="296">
        <v>3.8233078774978474E-4</v>
      </c>
      <c r="CQ81" s="296">
        <v>1.3850150141387992E-4</v>
      </c>
      <c r="CR81" s="296">
        <v>1.2112798214693472E-4</v>
      </c>
      <c r="CS81" s="296">
        <v>6.8367726936329777E-4</v>
      </c>
      <c r="CT81" s="296">
        <v>2.011385366395693E-4</v>
      </c>
      <c r="CU81" s="296">
        <v>3.989274676287829E-4</v>
      </c>
      <c r="CV81" s="296">
        <v>3.2916123260442521E-4</v>
      </c>
      <c r="CW81" s="296">
        <v>2.1875616455952358E-4</v>
      </c>
      <c r="CX81" s="296">
        <v>3.7725027544431214E-4</v>
      </c>
      <c r="CY81" s="296">
        <v>4.3344813420364073E-4</v>
      </c>
      <c r="CZ81" s="296">
        <v>1.6946405373682548E-3</v>
      </c>
      <c r="DA81" s="297">
        <v>6.8191984747986798E-4</v>
      </c>
      <c r="DB81" s="298"/>
      <c r="DC81" s="298"/>
    </row>
    <row r="82" spans="1:107" s="299" customFormat="1" ht="15" customHeight="1">
      <c r="A82" s="300" t="s">
        <v>407</v>
      </c>
      <c r="B82" s="301" t="s">
        <v>658</v>
      </c>
      <c r="C82" s="295">
        <v>3.4173797110401082E-6</v>
      </c>
      <c r="D82" s="296">
        <v>2.202595604300374E-6</v>
      </c>
      <c r="E82" s="296">
        <v>7.6980250039725454E-4</v>
      </c>
      <c r="F82" s="296">
        <v>1.2011657888944759E-3</v>
      </c>
      <c r="G82" s="296">
        <v>2.2789412377018212E-4</v>
      </c>
      <c r="H82" s="296">
        <v>0</v>
      </c>
      <c r="I82" s="296">
        <v>0</v>
      </c>
      <c r="J82" s="296">
        <v>1.9619222042495496E-3</v>
      </c>
      <c r="K82" s="296">
        <v>1.3964299590906124E-4</v>
      </c>
      <c r="L82" s="296">
        <v>1.4008306846817187E-5</v>
      </c>
      <c r="M82" s="296">
        <v>1.323027563669671E-5</v>
      </c>
      <c r="N82" s="296">
        <v>1.5554379031109379E-4</v>
      </c>
      <c r="O82" s="296">
        <v>8.50410187869716E-5</v>
      </c>
      <c r="P82" s="296">
        <v>1.8303920460091365E-4</v>
      </c>
      <c r="Q82" s="296">
        <v>9.7465033050502225E-5</v>
      </c>
      <c r="R82" s="296">
        <v>4.3112694700382469E-4</v>
      </c>
      <c r="S82" s="296">
        <v>6.4973397158416685E-4</v>
      </c>
      <c r="T82" s="296">
        <v>3.8780017072098129E-4</v>
      </c>
      <c r="U82" s="296">
        <v>9.4579835718112894E-4</v>
      </c>
      <c r="V82" s="296">
        <v>3.5123498021070218E-4</v>
      </c>
      <c r="W82" s="296">
        <v>9.0081582797942701E-4</v>
      </c>
      <c r="X82" s="296">
        <v>1.0965510530433721E-3</v>
      </c>
      <c r="Y82" s="296">
        <v>1.8983042975983838E-4</v>
      </c>
      <c r="Z82" s="296">
        <v>2.2209260588657573E-4</v>
      </c>
      <c r="AA82" s="296">
        <v>8.7187263078089463E-4</v>
      </c>
      <c r="AB82" s="296">
        <v>3.0349452264647223E-4</v>
      </c>
      <c r="AC82" s="296">
        <v>3.3153546285450593E-3</v>
      </c>
      <c r="AD82" s="296">
        <v>5.0680757511474528E-4</v>
      </c>
      <c r="AE82" s="296">
        <v>1.9549606363284986E-4</v>
      </c>
      <c r="AF82" s="296">
        <v>5.0185443668993024E-4</v>
      </c>
      <c r="AG82" s="296">
        <v>9.1607513218239711E-4</v>
      </c>
      <c r="AH82" s="296">
        <v>1.0822357626802386E-4</v>
      </c>
      <c r="AI82" s="296">
        <v>5.1773076133032061E-4</v>
      </c>
      <c r="AJ82" s="296">
        <v>6.9665671673742227E-4</v>
      </c>
      <c r="AK82" s="296">
        <v>5.0948416325326598E-4</v>
      </c>
      <c r="AL82" s="296">
        <v>0</v>
      </c>
      <c r="AM82" s="296">
        <v>0</v>
      </c>
      <c r="AN82" s="296">
        <v>1.4082507441005136E-4</v>
      </c>
      <c r="AO82" s="296">
        <v>2.7508156444037534E-4</v>
      </c>
      <c r="AP82" s="296">
        <v>1.233721727210418E-4</v>
      </c>
      <c r="AQ82" s="296">
        <v>0</v>
      </c>
      <c r="AR82" s="296">
        <v>1.6836472538674002E-4</v>
      </c>
      <c r="AS82" s="296">
        <v>1.9477221445809553E-3</v>
      </c>
      <c r="AT82" s="296">
        <v>5.9243711861189507E-4</v>
      </c>
      <c r="AU82" s="296">
        <v>1.230142637185848E-3</v>
      </c>
      <c r="AV82" s="296">
        <v>1.5469927807845259E-3</v>
      </c>
      <c r="AW82" s="296">
        <v>1.0747606645987332E-3</v>
      </c>
      <c r="AX82" s="296">
        <v>4.3048990219250207E-4</v>
      </c>
      <c r="AY82" s="296">
        <v>4.7711047943035223E-4</v>
      </c>
      <c r="AZ82" s="296">
        <v>7.7142285691427653E-4</v>
      </c>
      <c r="BA82" s="296">
        <v>1.1762709347588592E-3</v>
      </c>
      <c r="BB82" s="296">
        <v>2.8430504253491085E-3</v>
      </c>
      <c r="BC82" s="296">
        <v>8.2270569684888195E-4</v>
      </c>
      <c r="BD82" s="296">
        <v>7.206235193640201E-4</v>
      </c>
      <c r="BE82" s="296">
        <v>5.8567703245644589E-4</v>
      </c>
      <c r="BF82" s="296">
        <v>2.4304650507635502E-4</v>
      </c>
      <c r="BG82" s="296">
        <v>2.5854501317488539E-4</v>
      </c>
      <c r="BH82" s="296">
        <v>4.6009931862801709E-4</v>
      </c>
      <c r="BI82" s="296">
        <v>3.5927190021000304E-4</v>
      </c>
      <c r="BJ82" s="296">
        <v>8.8243634006194311E-7</v>
      </c>
      <c r="BK82" s="296">
        <v>5.0095372572334523E-5</v>
      </c>
      <c r="BL82" s="296">
        <v>2.4397207756311824E-4</v>
      </c>
      <c r="BM82" s="296">
        <v>1.4727517482193196E-4</v>
      </c>
      <c r="BN82" s="296">
        <v>4.3293386157303561E-4</v>
      </c>
      <c r="BO82" s="296">
        <v>1.5135585072157098E-4</v>
      </c>
      <c r="BP82" s="296">
        <v>3.4193769476434079E-4</v>
      </c>
      <c r="BQ82" s="296">
        <v>4.8546190124971042E-3</v>
      </c>
      <c r="BR82" s="296">
        <v>5.2486850195665761E-3</v>
      </c>
      <c r="BS82" s="296">
        <v>8.4359846870535012E-4</v>
      </c>
      <c r="BT82" s="296">
        <v>9.0939830780923129E-4</v>
      </c>
      <c r="BU82" s="296">
        <v>1.110724808799375E-4</v>
      </c>
      <c r="BV82" s="296">
        <v>6.0429271628570589E-5</v>
      </c>
      <c r="BW82" s="296">
        <v>2.9697805466410113E-8</v>
      </c>
      <c r="BX82" s="296">
        <v>3.5678071646955309E-5</v>
      </c>
      <c r="BY82" s="296">
        <v>3.5115259393558878E-4</v>
      </c>
      <c r="BZ82" s="296">
        <v>1.2593191658838871E-6</v>
      </c>
      <c r="CA82" s="296">
        <v>3.9995023138071558E-4</v>
      </c>
      <c r="CB82" s="296">
        <v>3.508079729181871E-3</v>
      </c>
      <c r="CC82" s="296">
        <v>2.6556103183751341E-3</v>
      </c>
      <c r="CD82" s="296">
        <v>2.6577798198664654E-4</v>
      </c>
      <c r="CE82" s="296">
        <v>2.2477249951599002E-4</v>
      </c>
      <c r="CF82" s="296">
        <v>1.5351126273347523E-2</v>
      </c>
      <c r="CG82" s="296">
        <v>1.0893080722480266E-3</v>
      </c>
      <c r="CH82" s="296">
        <v>4.4451642273928872E-3</v>
      </c>
      <c r="CI82" s="296">
        <v>5.4924228198346796E-3</v>
      </c>
      <c r="CJ82" s="296">
        <v>5.1940402736389522E-4</v>
      </c>
      <c r="CK82" s="296">
        <v>2.1190674658582366E-3</v>
      </c>
      <c r="CL82" s="296">
        <v>1.7009123695139036E-3</v>
      </c>
      <c r="CM82" s="296">
        <v>5.1961032646077681E-4</v>
      </c>
      <c r="CN82" s="296">
        <v>9.8753616491324009E-5</v>
      </c>
      <c r="CO82" s="296">
        <v>2.0504555027617508E-4</v>
      </c>
      <c r="CP82" s="296">
        <v>2.5412290276832692E-3</v>
      </c>
      <c r="CQ82" s="296">
        <v>1.1033368551451701E-3</v>
      </c>
      <c r="CR82" s="296">
        <v>1.1110194322863397E-3</v>
      </c>
      <c r="CS82" s="296">
        <v>2.3145838400692389E-4</v>
      </c>
      <c r="CT82" s="296">
        <v>2.0116566924641382E-3</v>
      </c>
      <c r="CU82" s="296">
        <v>5.6207360510770034E-4</v>
      </c>
      <c r="CV82" s="296">
        <v>2.4081055985868032E-4</v>
      </c>
      <c r="CW82" s="296">
        <v>6.9843344365611709E-4</v>
      </c>
      <c r="CX82" s="296">
        <v>1.3426288629217653E-3</v>
      </c>
      <c r="CY82" s="296">
        <v>1.0393920609234818E-3</v>
      </c>
      <c r="CZ82" s="296">
        <v>4.353343247106006E-5</v>
      </c>
      <c r="DA82" s="297">
        <v>4.8994815554244823E-3</v>
      </c>
      <c r="DB82" s="298"/>
      <c r="DC82" s="298"/>
    </row>
    <row r="83" spans="1:107" s="299" customFormat="1" ht="15" customHeight="1">
      <c r="A83" s="300" t="s">
        <v>408</v>
      </c>
      <c r="B83" s="301" t="s">
        <v>659</v>
      </c>
      <c r="C83" s="295">
        <v>3.2513687652734047E-4</v>
      </c>
      <c r="D83" s="296">
        <v>1.596232703817166E-3</v>
      </c>
      <c r="E83" s="296">
        <v>2.6116285387694848E-4</v>
      </c>
      <c r="F83" s="296">
        <v>2.8371623020329609E-4</v>
      </c>
      <c r="G83" s="296">
        <v>4.1235199080124133E-4</v>
      </c>
      <c r="H83" s="296">
        <v>0</v>
      </c>
      <c r="I83" s="296">
        <v>0</v>
      </c>
      <c r="J83" s="296">
        <v>2.4822106085584241E-4</v>
      </c>
      <c r="K83" s="296">
        <v>4.57264923755794E-4</v>
      </c>
      <c r="L83" s="296">
        <v>1.0869298539970369E-3</v>
      </c>
      <c r="M83" s="296">
        <v>2.0381887391470762E-3</v>
      </c>
      <c r="N83" s="296">
        <v>5.9120697970715843E-4</v>
      </c>
      <c r="O83" s="296">
        <v>5.5881597981061583E-4</v>
      </c>
      <c r="P83" s="296">
        <v>3.1920722956537372E-4</v>
      </c>
      <c r="Q83" s="296">
        <v>7.766539487574851E-4</v>
      </c>
      <c r="R83" s="296">
        <v>2.1399383655893724E-4</v>
      </c>
      <c r="S83" s="296">
        <v>1.4783646524127033E-4</v>
      </c>
      <c r="T83" s="296">
        <v>7.4744672642783013E-4</v>
      </c>
      <c r="U83" s="296">
        <v>4.9818790471840217E-4</v>
      </c>
      <c r="V83" s="296">
        <v>9.4901984619890939E-4</v>
      </c>
      <c r="W83" s="296">
        <v>1.4116349379724045E-3</v>
      </c>
      <c r="X83" s="296">
        <v>7.0124144541121932E-4</v>
      </c>
      <c r="Y83" s="296">
        <v>5.7459987576846487E-4</v>
      </c>
      <c r="Z83" s="296">
        <v>1.660086145010768E-4</v>
      </c>
      <c r="AA83" s="296">
        <v>8.8450846600960319E-4</v>
      </c>
      <c r="AB83" s="296">
        <v>5.0582420441078711E-4</v>
      </c>
      <c r="AC83" s="296">
        <v>3.0375408969307571E-4</v>
      </c>
      <c r="AD83" s="296">
        <v>7.6342551522865486E-4</v>
      </c>
      <c r="AE83" s="296">
        <v>1.7256952214333666E-3</v>
      </c>
      <c r="AF83" s="296">
        <v>2.5028913260219344E-4</v>
      </c>
      <c r="AG83" s="296">
        <v>3.4893231677036779E-4</v>
      </c>
      <c r="AH83" s="296">
        <v>5.7959451547108141E-4</v>
      </c>
      <c r="AI83" s="296">
        <v>5.3558757072697059E-4</v>
      </c>
      <c r="AJ83" s="296">
        <v>1.6115674282755493E-3</v>
      </c>
      <c r="AK83" s="296">
        <v>1.5959269139335266E-3</v>
      </c>
      <c r="AL83" s="296">
        <v>0</v>
      </c>
      <c r="AM83" s="296">
        <v>0</v>
      </c>
      <c r="AN83" s="296">
        <v>7.5009417872296783E-5</v>
      </c>
      <c r="AO83" s="296">
        <v>1.0242083182992166E-3</v>
      </c>
      <c r="AP83" s="296">
        <v>2.205744906224687E-4</v>
      </c>
      <c r="AQ83" s="296">
        <v>0</v>
      </c>
      <c r="AR83" s="296">
        <v>2.9266362141299991E-4</v>
      </c>
      <c r="AS83" s="296">
        <v>5.1358139504182178E-4</v>
      </c>
      <c r="AT83" s="296">
        <v>3.4987350595439991E-4</v>
      </c>
      <c r="AU83" s="296">
        <v>3.6668101833076718E-4</v>
      </c>
      <c r="AV83" s="296">
        <v>3.0978326014797884E-4</v>
      </c>
      <c r="AW83" s="296">
        <v>3.6032127082257984E-4</v>
      </c>
      <c r="AX83" s="296">
        <v>2.8072817586134008E-4</v>
      </c>
      <c r="AY83" s="296">
        <v>2.7663240778603711E-4</v>
      </c>
      <c r="AZ83" s="296">
        <v>3.3287731509260368E-4</v>
      </c>
      <c r="BA83" s="296">
        <v>3.7582687215168838E-4</v>
      </c>
      <c r="BB83" s="296">
        <v>2.5886019894845626E-4</v>
      </c>
      <c r="BC83" s="296">
        <v>3.1110856937443323E-4</v>
      </c>
      <c r="BD83" s="296">
        <v>3.0862561000782098E-4</v>
      </c>
      <c r="BE83" s="296">
        <v>2.4081136867498535E-4</v>
      </c>
      <c r="BF83" s="296">
        <v>4.8589554515197095E-4</v>
      </c>
      <c r="BG83" s="296">
        <v>4.689986441101336E-4</v>
      </c>
      <c r="BH83" s="296">
        <v>3.9404088231897446E-4</v>
      </c>
      <c r="BI83" s="296">
        <v>3.1998230044374851E-4</v>
      </c>
      <c r="BJ83" s="296">
        <v>8.0635071785215777E-4</v>
      </c>
      <c r="BK83" s="296">
        <v>4.3781584423305589E-4</v>
      </c>
      <c r="BL83" s="296">
        <v>5.0964709489464803E-4</v>
      </c>
      <c r="BM83" s="296">
        <v>5.235079875579254E-4</v>
      </c>
      <c r="BN83" s="296">
        <v>6.4329892103078841E-5</v>
      </c>
      <c r="BO83" s="296">
        <v>7.2951456774272274E-4</v>
      </c>
      <c r="BP83" s="296">
        <v>9.5056843909237934E-5</v>
      </c>
      <c r="BQ83" s="296">
        <v>1.4415869183122563E-4</v>
      </c>
      <c r="BR83" s="296">
        <v>5.8055642340572854E-5</v>
      </c>
      <c r="BS83" s="296">
        <v>8.2184196779925455E-5</v>
      </c>
      <c r="BT83" s="296">
        <v>5.2516467989936209E-5</v>
      </c>
      <c r="BU83" s="296">
        <v>2.6206538837750213E-5</v>
      </c>
      <c r="BV83" s="296">
        <v>4.1433244675398934E-5</v>
      </c>
      <c r="BW83" s="296">
        <v>2.3916632668948944E-6</v>
      </c>
      <c r="BX83" s="296">
        <v>2.2925772294190715E-3</v>
      </c>
      <c r="BY83" s="296">
        <v>4.9392160109942536E-4</v>
      </c>
      <c r="BZ83" s="296">
        <v>3.3991123152482587E-4</v>
      </c>
      <c r="CA83" s="296">
        <v>2.7719653234143006E-4</v>
      </c>
      <c r="CB83" s="296">
        <v>3.4576921453947083E-4</v>
      </c>
      <c r="CC83" s="296">
        <v>1.8447258767571577E-3</v>
      </c>
      <c r="CD83" s="296">
        <v>7.1302465686276043E-5</v>
      </c>
      <c r="CE83" s="296">
        <v>1.1361996199297783E-4</v>
      </c>
      <c r="CF83" s="296">
        <v>5.0816491705677575E-3</v>
      </c>
      <c r="CG83" s="296">
        <v>3.757767312442291E-5</v>
      </c>
      <c r="CH83" s="296">
        <v>3.1196200218726565E-5</v>
      </c>
      <c r="CI83" s="296">
        <v>2.6122406309488186E-4</v>
      </c>
      <c r="CJ83" s="296">
        <v>7.8484689186069734E-5</v>
      </c>
      <c r="CK83" s="296">
        <v>7.0964595989424499E-5</v>
      </c>
      <c r="CL83" s="296">
        <v>1.555957817373236E-4</v>
      </c>
      <c r="CM83" s="296">
        <v>2.7700710604379268E-4</v>
      </c>
      <c r="CN83" s="296">
        <v>1.7796543116406041E-4</v>
      </c>
      <c r="CO83" s="296">
        <v>1.1669709238907164E-4</v>
      </c>
      <c r="CP83" s="296">
        <v>1.8240818261488749E-4</v>
      </c>
      <c r="CQ83" s="296">
        <v>4.2024227410615922E-5</v>
      </c>
      <c r="CR83" s="296">
        <v>4.0358404507016306E-4</v>
      </c>
      <c r="CS83" s="296">
        <v>3.1139633772346798E-4</v>
      </c>
      <c r="CT83" s="296">
        <v>7.8268526544159392E-5</v>
      </c>
      <c r="CU83" s="296">
        <v>2.9164106229615102E-4</v>
      </c>
      <c r="CV83" s="296">
        <v>4.8154997349479818E-4</v>
      </c>
      <c r="CW83" s="296">
        <v>8.8591251282610679E-5</v>
      </c>
      <c r="CX83" s="296">
        <v>9.2158611334071359E-5</v>
      </c>
      <c r="CY83" s="296">
        <v>1.0872093964929536E-4</v>
      </c>
      <c r="CZ83" s="296">
        <v>1.5645674614555892E-3</v>
      </c>
      <c r="DA83" s="297">
        <v>1.5626061052793649E-3</v>
      </c>
      <c r="DC83" s="298"/>
    </row>
    <row r="84" spans="1:107" s="299" customFormat="1" ht="15" customHeight="1">
      <c r="A84" s="300" t="s">
        <v>409</v>
      </c>
      <c r="B84" s="301" t="s">
        <v>559</v>
      </c>
      <c r="C84" s="295">
        <v>1.1666247507176456E-3</v>
      </c>
      <c r="D84" s="296">
        <v>5.4151615201646786E-3</v>
      </c>
      <c r="E84" s="296">
        <v>1.1811532172495631E-3</v>
      </c>
      <c r="F84" s="296">
        <v>1.2466808829676302E-3</v>
      </c>
      <c r="G84" s="296">
        <v>1.6723112764678338E-3</v>
      </c>
      <c r="H84" s="296">
        <v>0</v>
      </c>
      <c r="I84" s="296">
        <v>0</v>
      </c>
      <c r="J84" s="296">
        <v>5.4600878499635845E-4</v>
      </c>
      <c r="K84" s="296">
        <v>7.1720637467104556E-4</v>
      </c>
      <c r="L84" s="296">
        <v>4.6263620506261796E-3</v>
      </c>
      <c r="M84" s="296">
        <v>1.2734748814481915E-2</v>
      </c>
      <c r="N84" s="296">
        <v>1.6124334147919167E-3</v>
      </c>
      <c r="O84" s="296">
        <v>3.2026244668762896E-3</v>
      </c>
      <c r="P84" s="296">
        <v>1.2700640057366458E-3</v>
      </c>
      <c r="Q84" s="296">
        <v>1.4869002615129202E-2</v>
      </c>
      <c r="R84" s="296">
        <v>7.7435422520104433E-4</v>
      </c>
      <c r="S84" s="296">
        <v>4.2789347194324728E-4</v>
      </c>
      <c r="T84" s="296">
        <v>2.4389744816409676E-3</v>
      </c>
      <c r="U84" s="296">
        <v>1.7050923591694551E-3</v>
      </c>
      <c r="V84" s="296">
        <v>3.8646193477969897E-3</v>
      </c>
      <c r="W84" s="296">
        <v>4.3415779441307173E-3</v>
      </c>
      <c r="X84" s="296">
        <v>2.0520325989806772E-3</v>
      </c>
      <c r="Y84" s="296">
        <v>4.5438554734440577E-3</v>
      </c>
      <c r="Z84" s="296">
        <v>5.8888190954773864E-4</v>
      </c>
      <c r="AA84" s="296">
        <v>2.5018953752843063E-3</v>
      </c>
      <c r="AB84" s="296">
        <v>1.2024163944850709E-3</v>
      </c>
      <c r="AC84" s="296">
        <v>1.0902453802446486E-3</v>
      </c>
      <c r="AD84" s="296">
        <v>2.1925663079672415E-3</v>
      </c>
      <c r="AE84" s="296">
        <v>4.5214313322619361E-3</v>
      </c>
      <c r="AF84" s="296">
        <v>1.4647258225324027E-3</v>
      </c>
      <c r="AG84" s="296">
        <v>1.4375018257237169E-3</v>
      </c>
      <c r="AH84" s="296">
        <v>2.2729524704186749E-3</v>
      </c>
      <c r="AI84" s="296">
        <v>3.3166981008758006E-3</v>
      </c>
      <c r="AJ84" s="296">
        <v>4.4208893657957027E-3</v>
      </c>
      <c r="AK84" s="296">
        <v>7.3521572653463671E-3</v>
      </c>
      <c r="AL84" s="296">
        <v>0</v>
      </c>
      <c r="AM84" s="296">
        <v>0</v>
      </c>
      <c r="AN84" s="296">
        <v>4.200360620597653E-4</v>
      </c>
      <c r="AO84" s="296">
        <v>3.6412662648866272E-3</v>
      </c>
      <c r="AP84" s="296">
        <v>3.0614576193740005E-3</v>
      </c>
      <c r="AQ84" s="296">
        <v>0</v>
      </c>
      <c r="AR84" s="296">
        <v>3.397475443693016E-3</v>
      </c>
      <c r="AS84" s="296">
        <v>1.9296065280760884E-3</v>
      </c>
      <c r="AT84" s="296">
        <v>1.8098761820891901E-3</v>
      </c>
      <c r="AU84" s="296">
        <v>1.56185173598512E-3</v>
      </c>
      <c r="AV84" s="296">
        <v>1.3632854849698825E-3</v>
      </c>
      <c r="AW84" s="296">
        <v>1.9371288109773517E-3</v>
      </c>
      <c r="AX84" s="296">
        <v>1.3295106262370055E-3</v>
      </c>
      <c r="AY84" s="296">
        <v>1.2222028826838758E-3</v>
      </c>
      <c r="AZ84" s="296">
        <v>2.0188007520300813E-3</v>
      </c>
      <c r="BA84" s="296">
        <v>1.8413041864214423E-3</v>
      </c>
      <c r="BB84" s="296">
        <v>1.5351832591238017E-3</v>
      </c>
      <c r="BC84" s="296">
        <v>2.6568410388804011E-3</v>
      </c>
      <c r="BD84" s="296">
        <v>1.7213251348787181E-3</v>
      </c>
      <c r="BE84" s="296">
        <v>1.4703508965657835E-3</v>
      </c>
      <c r="BF84" s="296">
        <v>1.3816046244171805E-3</v>
      </c>
      <c r="BG84" s="296">
        <v>1.7615083754372188E-3</v>
      </c>
      <c r="BH84" s="296">
        <v>1.4061669938792009E-3</v>
      </c>
      <c r="BI84" s="296">
        <v>1.3725535768107987E-3</v>
      </c>
      <c r="BJ84" s="296">
        <v>3.386771063461292E-2</v>
      </c>
      <c r="BK84" s="296">
        <v>1.0861852209671026E-3</v>
      </c>
      <c r="BL84" s="296">
        <v>1.2089876613792126E-3</v>
      </c>
      <c r="BM84" s="296">
        <v>1.5105470607759759E-3</v>
      </c>
      <c r="BN84" s="296">
        <v>7.2396322367820204E-4</v>
      </c>
      <c r="BO84" s="296">
        <v>1.1338056461185256E-2</v>
      </c>
      <c r="BP84" s="296">
        <v>3.1472199022253397E-4</v>
      </c>
      <c r="BQ84" s="296">
        <v>3.0503412407957559E-4</v>
      </c>
      <c r="BR84" s="296">
        <v>2.3006775914259631E-4</v>
      </c>
      <c r="BS84" s="296">
        <v>3.8243218171784779E-4</v>
      </c>
      <c r="BT84" s="296">
        <v>2.8407865790932126E-4</v>
      </c>
      <c r="BU84" s="296">
        <v>1.5045236009602204E-4</v>
      </c>
      <c r="BV84" s="296">
        <v>2.9022071127337038E-4</v>
      </c>
      <c r="BW84" s="296">
        <v>5.2188943472971375E-6</v>
      </c>
      <c r="BX84" s="296">
        <v>2.4078575317976002E-4</v>
      </c>
      <c r="BY84" s="296">
        <v>2.2663060522760823E-4</v>
      </c>
      <c r="BZ84" s="296">
        <v>7.6753171088093507E-4</v>
      </c>
      <c r="CA84" s="296">
        <v>3.4674584280254702E-4</v>
      </c>
      <c r="CB84" s="296">
        <v>7.2875046092175802E-4</v>
      </c>
      <c r="CC84" s="296">
        <v>3.1859871219046861E-4</v>
      </c>
      <c r="CD84" s="296">
        <v>3.8691381929541879E-4</v>
      </c>
      <c r="CE84" s="296">
        <v>5.4845911118396259E-4</v>
      </c>
      <c r="CF84" s="296">
        <v>1.8243093722410431E-4</v>
      </c>
      <c r="CG84" s="296">
        <v>2.8364520056904381E-4</v>
      </c>
      <c r="CH84" s="296">
        <v>5.837725606967903E-4</v>
      </c>
      <c r="CI84" s="296">
        <v>1.1468908081046776E-3</v>
      </c>
      <c r="CJ84" s="296">
        <v>7.0920843292536398E-4</v>
      </c>
      <c r="CK84" s="296">
        <v>3.624577530390866E-4</v>
      </c>
      <c r="CL84" s="296">
        <v>7.4086340955340261E-4</v>
      </c>
      <c r="CM84" s="296">
        <v>5.2825251574683163E-4</v>
      </c>
      <c r="CN84" s="296">
        <v>6.4152907286978654E-4</v>
      </c>
      <c r="CO84" s="296">
        <v>3.7538351040956424E-4</v>
      </c>
      <c r="CP84" s="296">
        <v>6.9001815103035286E-4</v>
      </c>
      <c r="CQ84" s="296">
        <v>1.4035904114049767E-4</v>
      </c>
      <c r="CR84" s="296">
        <v>6.8503270695375354E-5</v>
      </c>
      <c r="CS84" s="296">
        <v>8.7264028895483645E-4</v>
      </c>
      <c r="CT84" s="296">
        <v>2.8733430648346934E-4</v>
      </c>
      <c r="CU84" s="296">
        <v>1.0109128516739294E-3</v>
      </c>
      <c r="CV84" s="296">
        <v>1.7507080342712648E-3</v>
      </c>
      <c r="CW84" s="296">
        <v>2.3329369325100839E-4</v>
      </c>
      <c r="CX84" s="296">
        <v>2.9937212277955129E-4</v>
      </c>
      <c r="CY84" s="296">
        <v>2.9457908228999025E-4</v>
      </c>
      <c r="CZ84" s="296">
        <v>3.907012588241816E-3</v>
      </c>
      <c r="DA84" s="297">
        <v>3.361534665363503E-4</v>
      </c>
      <c r="DC84" s="298"/>
    </row>
    <row r="85" spans="1:107" s="299" customFormat="1" ht="15" customHeight="1">
      <c r="A85" s="300" t="s">
        <v>410</v>
      </c>
      <c r="B85" s="301" t="s">
        <v>660</v>
      </c>
      <c r="C85" s="295">
        <v>1.1877069681997238E-5</v>
      </c>
      <c r="D85" s="296">
        <v>0</v>
      </c>
      <c r="E85" s="296">
        <v>3.5727283444991774E-5</v>
      </c>
      <c r="F85" s="296">
        <v>0</v>
      </c>
      <c r="G85" s="296">
        <v>1.7837186564386954E-3</v>
      </c>
      <c r="H85" s="296">
        <v>0</v>
      </c>
      <c r="I85" s="296">
        <v>0</v>
      </c>
      <c r="J85" s="296">
        <v>5.0374464185662371E-4</v>
      </c>
      <c r="K85" s="296">
        <v>4.5142493895989689E-4</v>
      </c>
      <c r="L85" s="296">
        <v>4.0580561218675212E-5</v>
      </c>
      <c r="M85" s="296">
        <v>2.7010176967499513E-5</v>
      </c>
      <c r="N85" s="296">
        <v>5.8376469308940278E-4</v>
      </c>
      <c r="O85" s="296">
        <v>1.3727433489470542E-4</v>
      </c>
      <c r="P85" s="296">
        <v>8.8108153555782988E-4</v>
      </c>
      <c r="Q85" s="296">
        <v>6.7787478042989743E-4</v>
      </c>
      <c r="R85" s="296">
        <v>1.2661738006665725E-4</v>
      </c>
      <c r="S85" s="296">
        <v>7.3060214830494291E-5</v>
      </c>
      <c r="T85" s="296">
        <v>7.4931657805157577E-4</v>
      </c>
      <c r="U85" s="296">
        <v>1.2121202542149194E-3</v>
      </c>
      <c r="V85" s="296">
        <v>3.9565340245955012E-3</v>
      </c>
      <c r="W85" s="296">
        <v>1.5979438046688258E-4</v>
      </c>
      <c r="X85" s="296">
        <v>1.3241578156050549E-3</v>
      </c>
      <c r="Y85" s="296">
        <v>2.923388618301511E-3</v>
      </c>
      <c r="Z85" s="296">
        <v>5.2718951902368987E-4</v>
      </c>
      <c r="AA85" s="296">
        <v>6.696992671215567E-4</v>
      </c>
      <c r="AB85" s="296">
        <v>2.0782148741220335E-3</v>
      </c>
      <c r="AC85" s="296">
        <v>8.5852402042320831E-4</v>
      </c>
      <c r="AD85" s="296">
        <v>4.0215476787390237E-4</v>
      </c>
      <c r="AE85" s="296">
        <v>4.0685965376243462E-6</v>
      </c>
      <c r="AF85" s="296">
        <v>1.4709927360774819E-3</v>
      </c>
      <c r="AG85" s="296">
        <v>1.8990447813513277E-3</v>
      </c>
      <c r="AH85" s="296">
        <v>1.0011645937755358E-3</v>
      </c>
      <c r="AI85" s="296">
        <v>1.1004229612892383E-2</v>
      </c>
      <c r="AJ85" s="296">
        <v>4.8440679734924251E-4</v>
      </c>
      <c r="AK85" s="296">
        <v>6.6615025311619186E-4</v>
      </c>
      <c r="AL85" s="296">
        <v>0</v>
      </c>
      <c r="AM85" s="296">
        <v>0</v>
      </c>
      <c r="AN85" s="296">
        <v>1.3039505446521809E-3</v>
      </c>
      <c r="AO85" s="296">
        <v>2.6956852686693314E-4</v>
      </c>
      <c r="AP85" s="296">
        <v>7.4771013770328371E-6</v>
      </c>
      <c r="AQ85" s="296">
        <v>0</v>
      </c>
      <c r="AR85" s="296">
        <v>2.4535521215618259E-4</v>
      </c>
      <c r="AS85" s="296">
        <v>6.930873521092775E-5</v>
      </c>
      <c r="AT85" s="296">
        <v>4.36490031397907E-4</v>
      </c>
      <c r="AU85" s="296">
        <v>5.6272079260590816E-4</v>
      </c>
      <c r="AV85" s="296">
        <v>5.0307844886756661E-4</v>
      </c>
      <c r="AW85" s="296">
        <v>6.3549617510637584E-4</v>
      </c>
      <c r="AX85" s="296">
        <v>5.5033231010165058E-4</v>
      </c>
      <c r="AY85" s="296">
        <v>5.4420240380145292E-4</v>
      </c>
      <c r="AZ85" s="296">
        <v>6.3761590463618546E-3</v>
      </c>
      <c r="BA85" s="296">
        <v>2.3016302330268029E-4</v>
      </c>
      <c r="BB85" s="296">
        <v>2.0962492293201363E-3</v>
      </c>
      <c r="BC85" s="296">
        <v>2.2851120497381556E-3</v>
      </c>
      <c r="BD85" s="296">
        <v>3.193960236106403E-4</v>
      </c>
      <c r="BE85" s="296">
        <v>2.016105056614031E-3</v>
      </c>
      <c r="BF85" s="296">
        <v>4.2713403560663821E-4</v>
      </c>
      <c r="BG85" s="296">
        <v>6.6538375128572674E-4</v>
      </c>
      <c r="BH85" s="296">
        <v>4.032798244600993E-4</v>
      </c>
      <c r="BI85" s="296">
        <v>1.3861771335372597E-3</v>
      </c>
      <c r="BJ85" s="296">
        <v>3.5934768736966904E-4</v>
      </c>
      <c r="BK85" s="296">
        <v>0</v>
      </c>
      <c r="BL85" s="296">
        <v>0</v>
      </c>
      <c r="BM85" s="296">
        <v>1.9334676563112007E-5</v>
      </c>
      <c r="BN85" s="296">
        <v>0</v>
      </c>
      <c r="BO85" s="296">
        <v>0</v>
      </c>
      <c r="BP85" s="296">
        <v>0</v>
      </c>
      <c r="BQ85" s="296">
        <v>0</v>
      </c>
      <c r="BR85" s="296">
        <v>7.6360648058959374E-3</v>
      </c>
      <c r="BS85" s="296">
        <v>5.845982985584182E-4</v>
      </c>
      <c r="BT85" s="296">
        <v>6.3015119590163592E-6</v>
      </c>
      <c r="BU85" s="296">
        <v>0</v>
      </c>
      <c r="BV85" s="296">
        <v>0</v>
      </c>
      <c r="BW85" s="296">
        <v>0</v>
      </c>
      <c r="BX85" s="296">
        <v>1.360582437647897E-2</v>
      </c>
      <c r="BY85" s="296">
        <v>2.9681924081024463E-2</v>
      </c>
      <c r="BZ85" s="296">
        <v>0.10248536432091809</v>
      </c>
      <c r="CA85" s="296">
        <v>6.4679858019335706E-2</v>
      </c>
      <c r="CB85" s="296">
        <v>0.24321410111666364</v>
      </c>
      <c r="CC85" s="296">
        <v>4.6960083866608368E-2</v>
      </c>
      <c r="CD85" s="296">
        <v>1.1641106952758277E-2</v>
      </c>
      <c r="CE85" s="296">
        <v>3.5391947021356763E-3</v>
      </c>
      <c r="CF85" s="296">
        <v>0</v>
      </c>
      <c r="CG85" s="296">
        <v>0</v>
      </c>
      <c r="CH85" s="296">
        <v>0</v>
      </c>
      <c r="CI85" s="296">
        <v>3.0132762577691618E-4</v>
      </c>
      <c r="CJ85" s="296">
        <v>4.90215870155803E-5</v>
      </c>
      <c r="CK85" s="296">
        <v>5.6790873706595351E-7</v>
      </c>
      <c r="CL85" s="296">
        <v>2.4908800005580207E-5</v>
      </c>
      <c r="CM85" s="296">
        <v>0</v>
      </c>
      <c r="CN85" s="296">
        <v>0</v>
      </c>
      <c r="CO85" s="296">
        <v>0</v>
      </c>
      <c r="CP85" s="296">
        <v>0</v>
      </c>
      <c r="CQ85" s="296">
        <v>2.1424007486260783E-3</v>
      </c>
      <c r="CR85" s="296">
        <v>0</v>
      </c>
      <c r="CS85" s="296">
        <v>8.0772603957437571E-7</v>
      </c>
      <c r="CT85" s="296">
        <v>4.5221011407533735E-8</v>
      </c>
      <c r="CU85" s="296">
        <v>2.7837776449064919E-2</v>
      </c>
      <c r="CV85" s="296">
        <v>2.2583686714464854E-3</v>
      </c>
      <c r="CW85" s="296">
        <v>0</v>
      </c>
      <c r="CX85" s="296">
        <v>8.8569614571539456E-4</v>
      </c>
      <c r="CY85" s="296">
        <v>0</v>
      </c>
      <c r="CZ85" s="296">
        <v>0</v>
      </c>
      <c r="DA85" s="297">
        <v>9.8066454813689769E-3</v>
      </c>
      <c r="DB85" s="603"/>
      <c r="DC85" s="603"/>
    </row>
    <row r="86" spans="1:107" s="299" customFormat="1" ht="15" customHeight="1">
      <c r="A86" s="300" t="s">
        <v>411</v>
      </c>
      <c r="B86" s="301" t="s">
        <v>561</v>
      </c>
      <c r="C86" s="295">
        <v>1.1978418443035437E-4</v>
      </c>
      <c r="D86" s="296">
        <v>2.371072287940568E-4</v>
      </c>
      <c r="E86" s="296">
        <v>2.5434545258830587E-4</v>
      </c>
      <c r="F86" s="296">
        <v>1.9035277730666705E-3</v>
      </c>
      <c r="G86" s="296">
        <v>4.8527934176862769E-4</v>
      </c>
      <c r="H86" s="296">
        <v>0</v>
      </c>
      <c r="I86" s="296">
        <v>0</v>
      </c>
      <c r="J86" s="296">
        <v>7.9616856801457405E-4</v>
      </c>
      <c r="K86" s="296">
        <v>1.5151261786264836E-4</v>
      </c>
      <c r="L86" s="296">
        <v>1.1194774030973396E-4</v>
      </c>
      <c r="M86" s="296">
        <v>6.4777313948218312E-6</v>
      </c>
      <c r="N86" s="296">
        <v>4.8697362102181354E-4</v>
      </c>
      <c r="O86" s="296">
        <v>8.7176086208842331E-5</v>
      </c>
      <c r="P86" s="296">
        <v>2.5639018469177609E-4</v>
      </c>
      <c r="Q86" s="296">
        <v>9.6807965411959505E-5</v>
      </c>
      <c r="R86" s="296">
        <v>1.4388338643938324E-4</v>
      </c>
      <c r="S86" s="296">
        <v>1.0014354637629056E-3</v>
      </c>
      <c r="T86" s="296">
        <v>3.1152433655988579E-4</v>
      </c>
      <c r="U86" s="296">
        <v>7.1203569503692945E-4</v>
      </c>
      <c r="V86" s="296">
        <v>3.5217255517628671E-4</v>
      </c>
      <c r="W86" s="296">
        <v>5.9334621736403554E-4</v>
      </c>
      <c r="X86" s="296">
        <v>3.6833878280864441E-4</v>
      </c>
      <c r="Y86" s="296">
        <v>6.3230368224592042E-4</v>
      </c>
      <c r="Z86" s="296">
        <v>2.6471643933955493E-4</v>
      </c>
      <c r="AA86" s="296">
        <v>5.3070507960576189E-4</v>
      </c>
      <c r="AB86" s="296">
        <v>4.1622105962944763E-4</v>
      </c>
      <c r="AC86" s="296">
        <v>1.6608528643059332E-3</v>
      </c>
      <c r="AD86" s="296">
        <v>2.5687507231843254E-4</v>
      </c>
      <c r="AE86" s="296">
        <v>4.2455804870110056E-4</v>
      </c>
      <c r="AF86" s="296">
        <v>5.7284147557328012E-4</v>
      </c>
      <c r="AG86" s="296">
        <v>2.7590336809511291E-4</v>
      </c>
      <c r="AH86" s="296">
        <v>4.712422548079707E-4</v>
      </c>
      <c r="AI86" s="296">
        <v>1.6024443987974082E-4</v>
      </c>
      <c r="AJ86" s="296">
        <v>3.7340666221573462E-4</v>
      </c>
      <c r="AK86" s="296">
        <v>3.3319126153946206E-4</v>
      </c>
      <c r="AL86" s="296">
        <v>0</v>
      </c>
      <c r="AM86" s="296">
        <v>0</v>
      </c>
      <c r="AN86" s="296">
        <v>5.6204944575795476E-5</v>
      </c>
      <c r="AO86" s="296">
        <v>1.8577035575061148E-4</v>
      </c>
      <c r="AP86" s="296">
        <v>3.1445365235632545E-4</v>
      </c>
      <c r="AQ86" s="296">
        <v>0</v>
      </c>
      <c r="AR86" s="296">
        <v>2.5741095792461584E-4</v>
      </c>
      <c r="AS86" s="296">
        <v>1.1369199564785148E-3</v>
      </c>
      <c r="AT86" s="296">
        <v>6.4628655180032303E-4</v>
      </c>
      <c r="AU86" s="296">
        <v>3.8267034665394258E-4</v>
      </c>
      <c r="AV86" s="296">
        <v>4.6796492628462541E-4</v>
      </c>
      <c r="AW86" s="296">
        <v>3.3461085531288188E-4</v>
      </c>
      <c r="AX86" s="296">
        <v>1.0152752156953171E-4</v>
      </c>
      <c r="AY86" s="296">
        <v>1.6763500214660157E-4</v>
      </c>
      <c r="AZ86" s="296">
        <v>2.8737149485979439E-4</v>
      </c>
      <c r="BA86" s="296">
        <v>1.9410061412161516E-4</v>
      </c>
      <c r="BB86" s="296">
        <v>1.3355509795768457E-3</v>
      </c>
      <c r="BC86" s="296">
        <v>1.8708997475510821E-4</v>
      </c>
      <c r="BD86" s="296">
        <v>3.2550320319201919E-4</v>
      </c>
      <c r="BE86" s="296">
        <v>1.7682151644624145E-4</v>
      </c>
      <c r="BF86" s="296">
        <v>8.1277221177224906E-5</v>
      </c>
      <c r="BG86" s="296">
        <v>3.0276037356237272E-4</v>
      </c>
      <c r="BH86" s="296">
        <v>1.505947569003349E-4</v>
      </c>
      <c r="BI86" s="296">
        <v>5.2575861471248206E-4</v>
      </c>
      <c r="BJ86" s="296">
        <v>1.2213899431279584E-3</v>
      </c>
      <c r="BK86" s="296">
        <v>4.6559465418152991E-4</v>
      </c>
      <c r="BL86" s="296">
        <v>1.3011985847047459E-3</v>
      </c>
      <c r="BM86" s="296">
        <v>8.0436459417842804E-4</v>
      </c>
      <c r="BN86" s="296">
        <v>5.7359805325719936E-4</v>
      </c>
      <c r="BO86" s="296">
        <v>3.0155479450237823E-3</v>
      </c>
      <c r="BP86" s="296">
        <v>1.8830347850489057E-3</v>
      </c>
      <c r="BQ86" s="296">
        <v>1.3368669137617942E-3</v>
      </c>
      <c r="BR86" s="296">
        <v>2.0797045879422391E-3</v>
      </c>
      <c r="BS86" s="296">
        <v>2.428170998632467E-3</v>
      </c>
      <c r="BT86" s="296">
        <v>1.0703677036286203E-2</v>
      </c>
      <c r="BU86" s="296">
        <v>4.0493006457779663E-4</v>
      </c>
      <c r="BV86" s="296">
        <v>1.2775236818498325E-3</v>
      </c>
      <c r="BW86" s="296">
        <v>0</v>
      </c>
      <c r="BX86" s="296">
        <v>1.6001807542366335E-3</v>
      </c>
      <c r="BY86" s="296">
        <v>7.5318010128662199E-4</v>
      </c>
      <c r="BZ86" s="296">
        <v>0</v>
      </c>
      <c r="CA86" s="296">
        <v>1.8651557287450136E-3</v>
      </c>
      <c r="CB86" s="296">
        <v>1.1484095951491179E-3</v>
      </c>
      <c r="CC86" s="296">
        <v>2.5293301270585739E-3</v>
      </c>
      <c r="CD86" s="296">
        <v>1.5266563092652774E-3</v>
      </c>
      <c r="CE86" s="296">
        <v>1.0442732538767383E-3</v>
      </c>
      <c r="CF86" s="296">
        <v>0</v>
      </c>
      <c r="CG86" s="296">
        <v>1.1880017522420176E-2</v>
      </c>
      <c r="CH86" s="296">
        <v>4.4925471352722738E-3</v>
      </c>
      <c r="CI86" s="296">
        <v>2.3765951769619165E-3</v>
      </c>
      <c r="CJ86" s="296">
        <v>7.3215995856240682E-3</v>
      </c>
      <c r="CK86" s="296">
        <v>2.4131482070831219E-3</v>
      </c>
      <c r="CL86" s="296">
        <v>8.6776552191277865E-3</v>
      </c>
      <c r="CM86" s="296">
        <v>8.8105251923125555E-4</v>
      </c>
      <c r="CN86" s="296">
        <v>7.9997945435594971E-3</v>
      </c>
      <c r="CO86" s="296">
        <v>9.0775117410680031E-4</v>
      </c>
      <c r="CP86" s="296">
        <v>1.0174723416632621E-2</v>
      </c>
      <c r="CQ86" s="296">
        <v>1.2265710497048829E-3</v>
      </c>
      <c r="CR86" s="296">
        <v>6.7198446491653922E-4</v>
      </c>
      <c r="CS86" s="296">
        <v>1.1250008279191906E-3</v>
      </c>
      <c r="CT86" s="296">
        <v>1.5873388982249677E-3</v>
      </c>
      <c r="CU86" s="296">
        <v>1.7100126281584587E-3</v>
      </c>
      <c r="CV86" s="296">
        <v>2.0999066302846443E-3</v>
      </c>
      <c r="CW86" s="296">
        <v>1.431304315026004E-3</v>
      </c>
      <c r="CX86" s="296">
        <v>1.3280406960343111E-3</v>
      </c>
      <c r="CY86" s="296">
        <v>3.3813003664891401E-3</v>
      </c>
      <c r="CZ86" s="296">
        <v>0</v>
      </c>
      <c r="DA86" s="297">
        <v>5.4833417149455221E-4</v>
      </c>
      <c r="DB86" s="603"/>
      <c r="DC86" s="603"/>
    </row>
    <row r="87" spans="1:107" s="299" customFormat="1" ht="15" customHeight="1">
      <c r="A87" s="300" t="s">
        <v>412</v>
      </c>
      <c r="B87" s="301" t="s">
        <v>661</v>
      </c>
      <c r="C87" s="295">
        <v>2.2071414893533797E-4</v>
      </c>
      <c r="D87" s="296">
        <v>2.2668501316973485E-4</v>
      </c>
      <c r="E87" s="296">
        <v>1.5045440798814899E-3</v>
      </c>
      <c r="F87" s="296">
        <v>2.596688149772812E-3</v>
      </c>
      <c r="G87" s="296">
        <v>3.1048457962092125E-3</v>
      </c>
      <c r="H87" s="296">
        <v>0</v>
      </c>
      <c r="I87" s="296">
        <v>0</v>
      </c>
      <c r="J87" s="296">
        <v>2.0686165472521521E-3</v>
      </c>
      <c r="K87" s="296">
        <v>4.3324447117423721E-4</v>
      </c>
      <c r="L87" s="296">
        <v>1.6623190791556395E-3</v>
      </c>
      <c r="M87" s="296">
        <v>1.1306585707325377E-4</v>
      </c>
      <c r="N87" s="296">
        <v>9.7402993411715771E-4</v>
      </c>
      <c r="O87" s="296">
        <v>9.1425220389417861E-4</v>
      </c>
      <c r="P87" s="296">
        <v>6.3773796787826255E-4</v>
      </c>
      <c r="Q87" s="296">
        <v>2.3982968806808973E-4</v>
      </c>
      <c r="R87" s="296">
        <v>6.2052980478948558E-4</v>
      </c>
      <c r="S87" s="296">
        <v>6.3072887753254673E-4</v>
      </c>
      <c r="T87" s="296">
        <v>1.2726457112747997E-3</v>
      </c>
      <c r="U87" s="296">
        <v>1.6413963802349638E-3</v>
      </c>
      <c r="V87" s="296">
        <v>7.4782919065295955E-4</v>
      </c>
      <c r="W87" s="296">
        <v>1.6231356425133641E-3</v>
      </c>
      <c r="X87" s="296">
        <v>1.5100849510672179E-3</v>
      </c>
      <c r="Y87" s="296">
        <v>2.4031255260973301E-3</v>
      </c>
      <c r="Z87" s="296">
        <v>6.3823582196697779E-4</v>
      </c>
      <c r="AA87" s="296">
        <v>1.0361384887541067E-3</v>
      </c>
      <c r="AB87" s="296">
        <v>8.4978466341012221E-4</v>
      </c>
      <c r="AC87" s="296">
        <v>1.5182237714976028E-2</v>
      </c>
      <c r="AD87" s="296">
        <v>8.7193530553734207E-4</v>
      </c>
      <c r="AE87" s="296">
        <v>1.5687491099945074E-3</v>
      </c>
      <c r="AF87" s="296">
        <v>9.4416180031334565E-4</v>
      </c>
      <c r="AG87" s="296">
        <v>1.2366722168667659E-3</v>
      </c>
      <c r="AH87" s="296">
        <v>1.0667936352698191E-3</v>
      </c>
      <c r="AI87" s="296">
        <v>5.1773076133032061E-4</v>
      </c>
      <c r="AJ87" s="296">
        <v>1.0080825893185659E-3</v>
      </c>
      <c r="AK87" s="296">
        <v>1.0485827467548983E-3</v>
      </c>
      <c r="AL87" s="296">
        <v>0</v>
      </c>
      <c r="AM87" s="296">
        <v>0</v>
      </c>
      <c r="AN87" s="296">
        <v>1.7276349247018438E-4</v>
      </c>
      <c r="AO87" s="296">
        <v>5.9689087493427129E-4</v>
      </c>
      <c r="AP87" s="296">
        <v>9.2466820362639419E-4</v>
      </c>
      <c r="AQ87" s="296">
        <v>0</v>
      </c>
      <c r="AR87" s="296">
        <v>5.5082286700600125E-4</v>
      </c>
      <c r="AS87" s="296">
        <v>3.7512527828924037E-3</v>
      </c>
      <c r="AT87" s="296">
        <v>9.9353059973425364E-4</v>
      </c>
      <c r="AU87" s="296">
        <v>1.7536605268572091E-3</v>
      </c>
      <c r="AV87" s="296">
        <v>1.8728771655009938E-3</v>
      </c>
      <c r="AW87" s="296">
        <v>1.2980413397362879E-3</v>
      </c>
      <c r="AX87" s="296">
        <v>6.0927021483061432E-4</v>
      </c>
      <c r="AY87" s="296">
        <v>7.704161556255411E-4</v>
      </c>
      <c r="AZ87" s="296">
        <v>1.156366254650186E-3</v>
      </c>
      <c r="BA87" s="296">
        <v>1.0274251086291688E-3</v>
      </c>
      <c r="BB87" s="296">
        <v>5.774556700530625E-3</v>
      </c>
      <c r="BC87" s="296">
        <v>8.2156191534382889E-4</v>
      </c>
      <c r="BD87" s="296">
        <v>1.4833581723531295E-3</v>
      </c>
      <c r="BE87" s="296">
        <v>8.0482811929294049E-4</v>
      </c>
      <c r="BF87" s="296">
        <v>3.1675893610621836E-4</v>
      </c>
      <c r="BG87" s="296">
        <v>9.4524688464743632E-4</v>
      </c>
      <c r="BH87" s="296">
        <v>6.4534010855757016E-4</v>
      </c>
      <c r="BI87" s="296">
        <v>8.6948332252671703E-4</v>
      </c>
      <c r="BJ87" s="296">
        <v>2.7610452595715906E-4</v>
      </c>
      <c r="BK87" s="296">
        <v>5.8543896155370588E-4</v>
      </c>
      <c r="BL87" s="296">
        <v>1.4001669659660067E-2</v>
      </c>
      <c r="BM87" s="296">
        <v>5.2103740147595862E-3</v>
      </c>
      <c r="BN87" s="296">
        <v>1.69601015245077E-4</v>
      </c>
      <c r="BO87" s="296">
        <v>6.4609936666345385E-4</v>
      </c>
      <c r="BP87" s="296">
        <v>4.5324888359303027E-3</v>
      </c>
      <c r="BQ87" s="296">
        <v>5.9788240226880751E-3</v>
      </c>
      <c r="BR87" s="296">
        <v>1.6711667072139405E-2</v>
      </c>
      <c r="BS87" s="296">
        <v>1.2699073960159147E-2</v>
      </c>
      <c r="BT87" s="296">
        <v>1.1935636163434033E-2</v>
      </c>
      <c r="BU87" s="296">
        <v>3.7177248656169127E-3</v>
      </c>
      <c r="BV87" s="296">
        <v>5.064304820776409E-3</v>
      </c>
      <c r="BW87" s="296">
        <v>0</v>
      </c>
      <c r="BX87" s="296">
        <v>4.0108419557630393E-3</v>
      </c>
      <c r="BY87" s="296">
        <v>3.8328111222636126E-3</v>
      </c>
      <c r="BZ87" s="296">
        <v>0</v>
      </c>
      <c r="CA87" s="296">
        <v>4.0177319052541585E-2</v>
      </c>
      <c r="CB87" s="296">
        <v>2.562822901174636E-3</v>
      </c>
      <c r="CC87" s="296">
        <v>5.0520357194907056E-3</v>
      </c>
      <c r="CD87" s="296">
        <v>3.1327639374381195E-3</v>
      </c>
      <c r="CE87" s="296">
        <v>4.173322790916846E-3</v>
      </c>
      <c r="CF87" s="296">
        <v>1.0999838945195678E-2</v>
      </c>
      <c r="CG87" s="296">
        <v>0.1668117703416106</v>
      </c>
      <c r="CH87" s="296">
        <v>3.8228715068033783E-2</v>
      </c>
      <c r="CI87" s="296">
        <v>2.4411388103845029E-2</v>
      </c>
      <c r="CJ87" s="296">
        <v>6.961993570405456E-3</v>
      </c>
      <c r="CK87" s="296">
        <v>1.0074740989123047E-3</v>
      </c>
      <c r="CL87" s="296">
        <v>1.5190652490276601E-2</v>
      </c>
      <c r="CM87" s="296">
        <v>2.1177329015177162E-3</v>
      </c>
      <c r="CN87" s="296">
        <v>1.0075595052642545E-2</v>
      </c>
      <c r="CO87" s="296">
        <v>9.8770991310005067E-4</v>
      </c>
      <c r="CP87" s="296">
        <v>1.5743327120626625E-2</v>
      </c>
      <c r="CQ87" s="296">
        <v>2.188974904805263E-3</v>
      </c>
      <c r="CR87" s="296">
        <v>2.1685026950376382E-3</v>
      </c>
      <c r="CS87" s="296">
        <v>2.9494565071746985E-3</v>
      </c>
      <c r="CT87" s="296">
        <v>5.1955957520503368E-3</v>
      </c>
      <c r="CU87" s="296">
        <v>5.221457765832686E-3</v>
      </c>
      <c r="CV87" s="296">
        <v>7.3112057370244166E-3</v>
      </c>
      <c r="CW87" s="296">
        <v>5.0370396045710643E-3</v>
      </c>
      <c r="CX87" s="296">
        <v>2.6947826938688003E-3</v>
      </c>
      <c r="CY87" s="296">
        <v>3.5159545724268828E-3</v>
      </c>
      <c r="CZ87" s="296">
        <v>0</v>
      </c>
      <c r="DA87" s="297">
        <v>3.3703753622158092E-2</v>
      </c>
      <c r="DC87" s="298"/>
    </row>
    <row r="88" spans="1:107" s="299" customFormat="1" ht="15" customHeight="1">
      <c r="A88" s="300" t="s">
        <v>413</v>
      </c>
      <c r="B88" s="301" t="s">
        <v>662</v>
      </c>
      <c r="C88" s="295">
        <v>5.3957745339510731E-5</v>
      </c>
      <c r="D88" s="296">
        <v>2.0224495399751445E-5</v>
      </c>
      <c r="E88" s="296">
        <v>1.0149213948505555E-5</v>
      </c>
      <c r="F88" s="296">
        <v>2.3223104557180992E-5</v>
      </c>
      <c r="G88" s="296">
        <v>2.832130134655782E-6</v>
      </c>
      <c r="H88" s="296">
        <v>0</v>
      </c>
      <c r="I88" s="296">
        <v>0</v>
      </c>
      <c r="J88" s="296">
        <v>3.8903691391621231E-5</v>
      </c>
      <c r="K88" s="296">
        <v>6.3435445151402324E-6</v>
      </c>
      <c r="L88" s="296">
        <v>5.0849362424181024E-6</v>
      </c>
      <c r="M88" s="296">
        <v>1.7470245276943727E-6</v>
      </c>
      <c r="N88" s="296">
        <v>2.4063393397410042E-5</v>
      </c>
      <c r="O88" s="296">
        <v>1.4128779496641872E-5</v>
      </c>
      <c r="P88" s="296">
        <v>8.9876694972993509E-6</v>
      </c>
      <c r="Q88" s="296">
        <v>6.5706763854271162E-6</v>
      </c>
      <c r="R88" s="296">
        <v>9.4178216578505396E-6</v>
      </c>
      <c r="S88" s="296">
        <v>5.4484129673944661E-6</v>
      </c>
      <c r="T88" s="296">
        <v>1.0390024588548852E-5</v>
      </c>
      <c r="U88" s="296">
        <v>9.4832722979391276E-6</v>
      </c>
      <c r="V88" s="296">
        <v>3.1360266090241269E-6</v>
      </c>
      <c r="W88" s="296">
        <v>3.1528246386632268E-5</v>
      </c>
      <c r="X88" s="296">
        <v>2.3764699662006911E-5</v>
      </c>
      <c r="Y88" s="296">
        <v>1.6835114565857225E-5</v>
      </c>
      <c r="Z88" s="296">
        <v>2.2433596554199571E-6</v>
      </c>
      <c r="AA88" s="296">
        <v>1.2635835228708617E-5</v>
      </c>
      <c r="AB88" s="296">
        <v>8.6712720756134923E-6</v>
      </c>
      <c r="AC88" s="296">
        <v>3.8053004619688355E-6</v>
      </c>
      <c r="AD88" s="296">
        <v>2.3141898407065993E-6</v>
      </c>
      <c r="AE88" s="296">
        <v>1.607095632361617E-5</v>
      </c>
      <c r="AF88" s="296">
        <v>7.5202962540948586E-7</v>
      </c>
      <c r="AG88" s="296">
        <v>2.6728595215143282E-5</v>
      </c>
      <c r="AH88" s="296">
        <v>2.0846872004066428E-5</v>
      </c>
      <c r="AI88" s="296">
        <v>2.0891299882355138E-5</v>
      </c>
      <c r="AJ88" s="296">
        <v>2.0453995068295939E-5</v>
      </c>
      <c r="AK88" s="296">
        <v>3.1356444968858403E-6</v>
      </c>
      <c r="AL88" s="296">
        <v>0</v>
      </c>
      <c r="AM88" s="296">
        <v>0</v>
      </c>
      <c r="AN88" s="296">
        <v>1.7887181916184167E-5</v>
      </c>
      <c r="AO88" s="296">
        <v>1.8250055415532851E-6</v>
      </c>
      <c r="AP88" s="296">
        <v>1.5369597275011941E-5</v>
      </c>
      <c r="AQ88" s="296">
        <v>0</v>
      </c>
      <c r="AR88" s="296">
        <v>1.3219748808144031E-5</v>
      </c>
      <c r="AS88" s="296">
        <v>2.4239721679589016E-5</v>
      </c>
      <c r="AT88" s="296">
        <v>9.6465323827868511E-7</v>
      </c>
      <c r="AU88" s="296">
        <v>1.5471506473846648E-5</v>
      </c>
      <c r="AV88" s="296">
        <v>1.9665949196198887E-5</v>
      </c>
      <c r="AW88" s="296">
        <v>8.4721940631957122E-6</v>
      </c>
      <c r="AX88" s="296">
        <v>5.1942218635306775E-6</v>
      </c>
      <c r="AY88" s="296">
        <v>8.6308683529726996E-7</v>
      </c>
      <c r="AZ88" s="296">
        <v>2.8737149485979438E-5</v>
      </c>
      <c r="BA88" s="296">
        <v>4.1012151617681897E-5</v>
      </c>
      <c r="BB88" s="296">
        <v>1.8749993106620182E-6</v>
      </c>
      <c r="BC88" s="296">
        <v>2.8757934984191306E-5</v>
      </c>
      <c r="BD88" s="296">
        <v>8.9950707012557116E-6</v>
      </c>
      <c r="BE88" s="296">
        <v>1.0900926154011683E-5</v>
      </c>
      <c r="BF88" s="296">
        <v>1.1092518057390726E-5</v>
      </c>
      <c r="BG88" s="296">
        <v>3.6750429412976489E-5</v>
      </c>
      <c r="BH88" s="296">
        <v>1.3858413211687262E-5</v>
      </c>
      <c r="BI88" s="296">
        <v>1.3465449685148274E-5</v>
      </c>
      <c r="BJ88" s="296">
        <v>5.1083259241363597E-5</v>
      </c>
      <c r="BK88" s="296">
        <v>6.1967399920729289E-5</v>
      </c>
      <c r="BL88" s="296">
        <v>7.2856832572214142E-5</v>
      </c>
      <c r="BM88" s="296">
        <v>6.8791356416313712E-5</v>
      </c>
      <c r="BN88" s="296">
        <v>1.8050907923570063E-6</v>
      </c>
      <c r="BO88" s="296">
        <v>3.9791703695057603E-6</v>
      </c>
      <c r="BP88" s="296">
        <v>7.5077805632570553E-6</v>
      </c>
      <c r="BQ88" s="296">
        <v>2.842520613208499E-4</v>
      </c>
      <c r="BR88" s="296">
        <v>1.3693968883255253E-4</v>
      </c>
      <c r="BS88" s="296">
        <v>4.5116880742776771E-4</v>
      </c>
      <c r="BT88" s="296">
        <v>2.6443527072216039E-4</v>
      </c>
      <c r="BU88" s="296">
        <v>1.2604764593008048E-4</v>
      </c>
      <c r="BV88" s="296">
        <v>9.0647994367759751E-5</v>
      </c>
      <c r="BW88" s="296">
        <v>0</v>
      </c>
      <c r="BX88" s="296">
        <v>9.2246231469323591E-5</v>
      </c>
      <c r="BY88" s="296">
        <v>3.2554672574131568E-5</v>
      </c>
      <c r="BZ88" s="296">
        <v>0</v>
      </c>
      <c r="CA88" s="296">
        <v>1.4977285562130216E-4</v>
      </c>
      <c r="CB88" s="296">
        <v>2.136575990975103E-5</v>
      </c>
      <c r="CC88" s="296">
        <v>3.4571790081746756E-5</v>
      </c>
      <c r="CD88" s="296">
        <v>3.4789334906270951E-5</v>
      </c>
      <c r="CE88" s="296">
        <v>3.7283770710968818E-4</v>
      </c>
      <c r="CF88" s="296">
        <v>6.1384596575581789E-5</v>
      </c>
      <c r="CG88" s="296">
        <v>5.5643191767031605E-5</v>
      </c>
      <c r="CH88" s="296">
        <v>3.5068943602483388E-2</v>
      </c>
      <c r="CI88" s="296">
        <v>3.5095652506053268E-4</v>
      </c>
      <c r="CJ88" s="296">
        <v>9.0533877218166882E-6</v>
      </c>
      <c r="CK88" s="296">
        <v>8.7977861957583422E-5</v>
      </c>
      <c r="CL88" s="296">
        <v>7.0347048544001373E-6</v>
      </c>
      <c r="CM88" s="296">
        <v>8.7784691605729268E-5</v>
      </c>
      <c r="CN88" s="296">
        <v>1.8075529726462801E-4</v>
      </c>
      <c r="CO88" s="296">
        <v>2.1596859504628945E-4</v>
      </c>
      <c r="CP88" s="296">
        <v>3.3524030519873531E-4</v>
      </c>
      <c r="CQ88" s="296">
        <v>1.4076603018172291E-4</v>
      </c>
      <c r="CR88" s="296">
        <v>0.42239749934279075</v>
      </c>
      <c r="CS88" s="296">
        <v>1.4670997298802578E-4</v>
      </c>
      <c r="CT88" s="296">
        <v>8.1099361858270999E-5</v>
      </c>
      <c r="CU88" s="296">
        <v>1.0324881350293176E-3</v>
      </c>
      <c r="CV88" s="296">
        <v>5.95200889767595E-3</v>
      </c>
      <c r="CW88" s="296">
        <v>5.1469376124912642E-3</v>
      </c>
      <c r="CX88" s="296">
        <v>2.5072345349101475E-3</v>
      </c>
      <c r="CY88" s="296">
        <v>8.8217278438983024E-5</v>
      </c>
      <c r="CZ88" s="296">
        <v>0</v>
      </c>
      <c r="DA88" s="297">
        <v>4.9278625408170711E-5</v>
      </c>
      <c r="DC88" s="298"/>
    </row>
    <row r="89" spans="1:107" s="299" customFormat="1" ht="15" customHeight="1">
      <c r="A89" s="300" t="s">
        <v>414</v>
      </c>
      <c r="B89" s="301" t="s">
        <v>663</v>
      </c>
      <c r="C89" s="295">
        <v>1.2443952669358009E-3</v>
      </c>
      <c r="D89" s="296">
        <v>2.1473629668455172E-3</v>
      </c>
      <c r="E89" s="296">
        <v>5.0555387541070997E-3</v>
      </c>
      <c r="F89" s="296">
        <v>3.9375211948484475E-3</v>
      </c>
      <c r="G89" s="296">
        <v>3.0277626021094507E-3</v>
      </c>
      <c r="H89" s="296">
        <v>0</v>
      </c>
      <c r="I89" s="296">
        <v>0</v>
      </c>
      <c r="J89" s="296">
        <v>2.7967359673674286E-3</v>
      </c>
      <c r="K89" s="296">
        <v>1.5919026864695211E-3</v>
      </c>
      <c r="L89" s="296">
        <v>2.4063817730559317E-3</v>
      </c>
      <c r="M89" s="296">
        <v>6.2763328369100976E-4</v>
      </c>
      <c r="N89" s="296">
        <v>4.6910799853552339E-3</v>
      </c>
      <c r="O89" s="296">
        <v>2.6840014229582679E-3</v>
      </c>
      <c r="P89" s="296">
        <v>4.0546952841794791E-3</v>
      </c>
      <c r="Q89" s="296">
        <v>3.2818338319746633E-3</v>
      </c>
      <c r="R89" s="296">
        <v>1.5445227518874885E-3</v>
      </c>
      <c r="S89" s="296">
        <v>1.299854051173897E-3</v>
      </c>
      <c r="T89" s="296">
        <v>4.0136188702603447E-3</v>
      </c>
      <c r="U89" s="296">
        <v>6.9385942313254616E-3</v>
      </c>
      <c r="V89" s="296">
        <v>4.8867700413114928E-3</v>
      </c>
      <c r="W89" s="296">
        <v>4.8511051650034619E-3</v>
      </c>
      <c r="X89" s="296">
        <v>4.9129368275222787E-3</v>
      </c>
      <c r="Y89" s="296">
        <v>1.0392490377861243E-2</v>
      </c>
      <c r="Z89" s="296">
        <v>5.2741385498923186E-3</v>
      </c>
      <c r="AA89" s="296">
        <v>8.8198129896386156E-3</v>
      </c>
      <c r="AB89" s="296">
        <v>6.43986472815562E-3</v>
      </c>
      <c r="AC89" s="296">
        <v>1.6684205886049474E-2</v>
      </c>
      <c r="AD89" s="296">
        <v>6.0608631928105831E-3</v>
      </c>
      <c r="AE89" s="296">
        <v>2.607766950790325E-3</v>
      </c>
      <c r="AF89" s="296">
        <v>3.0766215638797891E-3</v>
      </c>
      <c r="AG89" s="296">
        <v>8.6978938451202064E-3</v>
      </c>
      <c r="AH89" s="296">
        <v>7.1129012540294299E-3</v>
      </c>
      <c r="AI89" s="296">
        <v>5.6073882840656569E-3</v>
      </c>
      <c r="AJ89" s="296">
        <v>4.0522658945771322E-3</v>
      </c>
      <c r="AK89" s="296">
        <v>9.4143661294649548E-3</v>
      </c>
      <c r="AL89" s="296">
        <v>0</v>
      </c>
      <c r="AM89" s="296">
        <v>0</v>
      </c>
      <c r="AN89" s="296">
        <v>9.6913919083642592E-4</v>
      </c>
      <c r="AO89" s="296">
        <v>4.1075551807534917E-3</v>
      </c>
      <c r="AP89" s="296">
        <v>4.0301576422206989E-3</v>
      </c>
      <c r="AQ89" s="296">
        <v>0</v>
      </c>
      <c r="AR89" s="296">
        <v>3.2729271184439609E-3</v>
      </c>
      <c r="AS89" s="296">
        <v>5.162877361310104E-3</v>
      </c>
      <c r="AT89" s="296">
        <v>5.0686148513033706E-3</v>
      </c>
      <c r="AU89" s="296">
        <v>6.8928276748245502E-3</v>
      </c>
      <c r="AV89" s="296">
        <v>1.1056934853869669E-2</v>
      </c>
      <c r="AW89" s="296">
        <v>5.3180239643926255E-3</v>
      </c>
      <c r="AX89" s="296">
        <v>7.863421388904902E-3</v>
      </c>
      <c r="AY89" s="296">
        <v>8.9777638753958926E-3</v>
      </c>
      <c r="AZ89" s="296">
        <v>1.4570598823952959E-2</v>
      </c>
      <c r="BA89" s="296">
        <v>1.8112521787705547E-3</v>
      </c>
      <c r="BB89" s="296">
        <v>1.3869700783198241E-2</v>
      </c>
      <c r="BC89" s="296">
        <v>1.2460192318690206E-2</v>
      </c>
      <c r="BD89" s="296">
        <v>1.4624209617340223E-2</v>
      </c>
      <c r="BE89" s="296">
        <v>3.2764927898159865E-2</v>
      </c>
      <c r="BF89" s="296">
        <v>2.3176012653807997E-3</v>
      </c>
      <c r="BG89" s="296">
        <v>5.2984500937064173E-3</v>
      </c>
      <c r="BH89" s="296">
        <v>4.1538283866497288E-3</v>
      </c>
      <c r="BI89" s="296">
        <v>4.0147857488848047E-3</v>
      </c>
      <c r="BJ89" s="296">
        <v>1.3854250538972506E-3</v>
      </c>
      <c r="BK89" s="296">
        <v>2.910647047166072E-3</v>
      </c>
      <c r="BL89" s="296">
        <v>2.8244112285781249E-3</v>
      </c>
      <c r="BM89" s="296">
        <v>4.0779347886978892E-3</v>
      </c>
      <c r="BN89" s="296">
        <v>6.5857574770598155E-3</v>
      </c>
      <c r="BO89" s="296">
        <v>5.3338568153019437E-3</v>
      </c>
      <c r="BP89" s="296">
        <v>2.7360604706677685E-2</v>
      </c>
      <c r="BQ89" s="296">
        <v>8.2329862211550191E-3</v>
      </c>
      <c r="BR89" s="296">
        <v>1.7559509925043019E-2</v>
      </c>
      <c r="BS89" s="296">
        <v>2.2167246709043961E-2</v>
      </c>
      <c r="BT89" s="296">
        <v>4.5262847475388397E-2</v>
      </c>
      <c r="BU89" s="296">
        <v>1.2235210352820094E-2</v>
      </c>
      <c r="BV89" s="296">
        <v>3.2529224864341066E-3</v>
      </c>
      <c r="BW89" s="296">
        <v>0</v>
      </c>
      <c r="BX89" s="296">
        <v>2.8488582879638183E-3</v>
      </c>
      <c r="BY89" s="296">
        <v>7.5647071528905452E-3</v>
      </c>
      <c r="BZ89" s="296">
        <v>0</v>
      </c>
      <c r="CA89" s="296">
        <v>6.2277488072376647E-3</v>
      </c>
      <c r="CB89" s="296">
        <v>6.4004694769644165E-3</v>
      </c>
      <c r="CC89" s="296">
        <v>1.0297011009976549E-2</v>
      </c>
      <c r="CD89" s="296">
        <v>1.6014690501853394E-2</v>
      </c>
      <c r="CE89" s="296">
        <v>2.5751028738349415E-2</v>
      </c>
      <c r="CF89" s="296">
        <v>1.2616193639432749E-2</v>
      </c>
      <c r="CG89" s="296">
        <v>4.8067308026565704E-2</v>
      </c>
      <c r="CH89" s="296">
        <v>0.23346172545762975</v>
      </c>
      <c r="CI89" s="296">
        <v>6.4113844074457513E-2</v>
      </c>
      <c r="CJ89" s="296">
        <v>2.4871481706380757E-2</v>
      </c>
      <c r="CK89" s="296">
        <v>1.0133347571045333E-2</v>
      </c>
      <c r="CL89" s="296">
        <v>3.1585111417736171E-2</v>
      </c>
      <c r="CM89" s="296">
        <v>8.8219868932444597E-3</v>
      </c>
      <c r="CN89" s="296">
        <v>1.8850182547053736E-2</v>
      </c>
      <c r="CO89" s="296">
        <v>2.8804633159695212E-3</v>
      </c>
      <c r="CP89" s="296">
        <v>4.8413293512203179E-2</v>
      </c>
      <c r="CQ89" s="296">
        <v>1.2412341343670771E-2</v>
      </c>
      <c r="CR89" s="296">
        <v>0.18635086722838071</v>
      </c>
      <c r="CS89" s="296">
        <v>2.7432889229402255E-3</v>
      </c>
      <c r="CT89" s="296">
        <v>1.9729280616643842E-2</v>
      </c>
      <c r="CU89" s="296">
        <v>1.3244704471878524E-2</v>
      </c>
      <c r="CV89" s="296">
        <v>3.9383444248138359E-3</v>
      </c>
      <c r="CW89" s="296">
        <v>4.7891268256653645E-3</v>
      </c>
      <c r="CX89" s="296">
        <v>2.0834755609671175E-2</v>
      </c>
      <c r="CY89" s="296">
        <v>9.7455889520236417E-3</v>
      </c>
      <c r="CZ89" s="296">
        <v>0</v>
      </c>
      <c r="DA89" s="297">
        <v>7.0092276813403659E-3</v>
      </c>
      <c r="DC89" s="298"/>
    </row>
    <row r="90" spans="1:107" s="299" customFormat="1" ht="15" customHeight="1">
      <c r="A90" s="300" t="s">
        <v>415</v>
      </c>
      <c r="B90" s="301" t="s">
        <v>664</v>
      </c>
      <c r="C90" s="295">
        <v>0</v>
      </c>
      <c r="D90" s="296">
        <v>0</v>
      </c>
      <c r="E90" s="296">
        <v>0</v>
      </c>
      <c r="F90" s="296">
        <v>0</v>
      </c>
      <c r="G90" s="296">
        <v>0</v>
      </c>
      <c r="H90" s="296">
        <v>0</v>
      </c>
      <c r="I90" s="296">
        <v>0</v>
      </c>
      <c r="J90" s="296">
        <v>0</v>
      </c>
      <c r="K90" s="296">
        <v>0</v>
      </c>
      <c r="L90" s="296">
        <v>0</v>
      </c>
      <c r="M90" s="296">
        <v>0</v>
      </c>
      <c r="N90" s="296">
        <v>0</v>
      </c>
      <c r="O90" s="296">
        <v>0</v>
      </c>
      <c r="P90" s="296">
        <v>0</v>
      </c>
      <c r="Q90" s="296">
        <v>0</v>
      </c>
      <c r="R90" s="296">
        <v>0</v>
      </c>
      <c r="S90" s="296">
        <v>0</v>
      </c>
      <c r="T90" s="296">
        <v>0</v>
      </c>
      <c r="U90" s="296">
        <v>0</v>
      </c>
      <c r="V90" s="296">
        <v>0</v>
      </c>
      <c r="W90" s="296">
        <v>0</v>
      </c>
      <c r="X90" s="296">
        <v>0</v>
      </c>
      <c r="Y90" s="296">
        <v>0</v>
      </c>
      <c r="Z90" s="296">
        <v>0</v>
      </c>
      <c r="AA90" s="296">
        <v>0</v>
      </c>
      <c r="AB90" s="296">
        <v>0</v>
      </c>
      <c r="AC90" s="296">
        <v>0</v>
      </c>
      <c r="AD90" s="296">
        <v>0</v>
      </c>
      <c r="AE90" s="296">
        <v>0</v>
      </c>
      <c r="AF90" s="296">
        <v>0</v>
      </c>
      <c r="AG90" s="296">
        <v>0</v>
      </c>
      <c r="AH90" s="296">
        <v>0</v>
      </c>
      <c r="AI90" s="296">
        <v>0</v>
      </c>
      <c r="AJ90" s="296">
        <v>0</v>
      </c>
      <c r="AK90" s="296">
        <v>0</v>
      </c>
      <c r="AL90" s="296">
        <v>0</v>
      </c>
      <c r="AM90" s="296">
        <v>0</v>
      </c>
      <c r="AN90" s="296">
        <v>0</v>
      </c>
      <c r="AO90" s="296">
        <v>0</v>
      </c>
      <c r="AP90" s="296">
        <v>0</v>
      </c>
      <c r="AQ90" s="296">
        <v>0</v>
      </c>
      <c r="AR90" s="296">
        <v>0</v>
      </c>
      <c r="AS90" s="296">
        <v>0</v>
      </c>
      <c r="AT90" s="296">
        <v>0</v>
      </c>
      <c r="AU90" s="296">
        <v>0</v>
      </c>
      <c r="AV90" s="296">
        <v>0</v>
      </c>
      <c r="AW90" s="296">
        <v>0</v>
      </c>
      <c r="AX90" s="296">
        <v>0</v>
      </c>
      <c r="AY90" s="296">
        <v>0</v>
      </c>
      <c r="AZ90" s="296">
        <v>0</v>
      </c>
      <c r="BA90" s="296">
        <v>0</v>
      </c>
      <c r="BB90" s="296">
        <v>0</v>
      </c>
      <c r="BC90" s="296">
        <v>0</v>
      </c>
      <c r="BD90" s="296">
        <v>0</v>
      </c>
      <c r="BE90" s="296">
        <v>0</v>
      </c>
      <c r="BF90" s="296">
        <v>0</v>
      </c>
      <c r="BG90" s="296">
        <v>0</v>
      </c>
      <c r="BH90" s="296">
        <v>0</v>
      </c>
      <c r="BI90" s="296">
        <v>0</v>
      </c>
      <c r="BJ90" s="296">
        <v>0</v>
      </c>
      <c r="BK90" s="296">
        <v>0</v>
      </c>
      <c r="BL90" s="296">
        <v>0</v>
      </c>
      <c r="BM90" s="296">
        <v>0</v>
      </c>
      <c r="BN90" s="296">
        <v>0</v>
      </c>
      <c r="BO90" s="296">
        <v>0</v>
      </c>
      <c r="BP90" s="296">
        <v>0</v>
      </c>
      <c r="BQ90" s="296">
        <v>0</v>
      </c>
      <c r="BR90" s="296">
        <v>0</v>
      </c>
      <c r="BS90" s="296">
        <v>0</v>
      </c>
      <c r="BT90" s="296">
        <v>0</v>
      </c>
      <c r="BU90" s="296">
        <v>0</v>
      </c>
      <c r="BV90" s="296">
        <v>0</v>
      </c>
      <c r="BW90" s="296">
        <v>0</v>
      </c>
      <c r="BX90" s="296">
        <v>0</v>
      </c>
      <c r="BY90" s="296">
        <v>0</v>
      </c>
      <c r="BZ90" s="296">
        <v>0</v>
      </c>
      <c r="CA90" s="296">
        <v>0</v>
      </c>
      <c r="CB90" s="296">
        <v>0</v>
      </c>
      <c r="CC90" s="296">
        <v>0</v>
      </c>
      <c r="CD90" s="296">
        <v>0</v>
      </c>
      <c r="CE90" s="296">
        <v>0</v>
      </c>
      <c r="CF90" s="296">
        <v>0</v>
      </c>
      <c r="CG90" s="296">
        <v>0</v>
      </c>
      <c r="CH90" s="296">
        <v>0</v>
      </c>
      <c r="CI90" s="296">
        <v>0</v>
      </c>
      <c r="CJ90" s="296">
        <v>0</v>
      </c>
      <c r="CK90" s="296">
        <v>0</v>
      </c>
      <c r="CL90" s="296">
        <v>0</v>
      </c>
      <c r="CM90" s="296">
        <v>0</v>
      </c>
      <c r="CN90" s="296">
        <v>0</v>
      </c>
      <c r="CO90" s="296">
        <v>0</v>
      </c>
      <c r="CP90" s="296">
        <v>0</v>
      </c>
      <c r="CQ90" s="296">
        <v>0</v>
      </c>
      <c r="CR90" s="296">
        <v>0</v>
      </c>
      <c r="CS90" s="296">
        <v>0</v>
      </c>
      <c r="CT90" s="296">
        <v>0</v>
      </c>
      <c r="CU90" s="296">
        <v>0</v>
      </c>
      <c r="CV90" s="296">
        <v>0</v>
      </c>
      <c r="CW90" s="296">
        <v>0</v>
      </c>
      <c r="CX90" s="296">
        <v>0</v>
      </c>
      <c r="CY90" s="296">
        <v>0</v>
      </c>
      <c r="CZ90" s="296">
        <v>0</v>
      </c>
      <c r="DA90" s="297">
        <v>0.23597493700257149</v>
      </c>
      <c r="DC90" s="298"/>
    </row>
    <row r="91" spans="1:107" s="299" customFormat="1" ht="15" customHeight="1">
      <c r="A91" s="300" t="s">
        <v>416</v>
      </c>
      <c r="B91" s="301" t="s">
        <v>665</v>
      </c>
      <c r="C91" s="295">
        <v>0</v>
      </c>
      <c r="D91" s="296">
        <v>0</v>
      </c>
      <c r="E91" s="296">
        <v>1.5695400560769701E-4</v>
      </c>
      <c r="F91" s="296">
        <v>1.2214038481724909E-5</v>
      </c>
      <c r="G91" s="296">
        <v>0</v>
      </c>
      <c r="H91" s="296">
        <v>0</v>
      </c>
      <c r="I91" s="296">
        <v>0</v>
      </c>
      <c r="J91" s="296">
        <v>1.8715131274108819E-4</v>
      </c>
      <c r="K91" s="296">
        <v>1.2897014575575312E-4</v>
      </c>
      <c r="L91" s="296">
        <v>1.8877578478175534E-4</v>
      </c>
      <c r="M91" s="296">
        <v>3.3762721209374393E-5</v>
      </c>
      <c r="N91" s="296">
        <v>5.7983681959669837E-4</v>
      </c>
      <c r="O91" s="296">
        <v>2.2597880270062461E-4</v>
      </c>
      <c r="P91" s="296">
        <v>5.7501756461216276E-5</v>
      </c>
      <c r="Q91" s="296">
        <v>6.0012177653567659E-5</v>
      </c>
      <c r="R91" s="296">
        <v>2.6160615716251496E-6</v>
      </c>
      <c r="S91" s="296">
        <v>8.5801779014086074E-8</v>
      </c>
      <c r="T91" s="296">
        <v>1.8703808270353732E-4</v>
      </c>
      <c r="U91" s="296">
        <v>2.2127635361857963E-6</v>
      </c>
      <c r="V91" s="296">
        <v>4.6351766488225677E-4</v>
      </c>
      <c r="W91" s="296">
        <v>2.7246556731003771E-4</v>
      </c>
      <c r="X91" s="296">
        <v>2.6127107675744876E-5</v>
      </c>
      <c r="Y91" s="296">
        <v>1.3224272752076816E-4</v>
      </c>
      <c r="Z91" s="296">
        <v>2.8490667623833451E-4</v>
      </c>
      <c r="AA91" s="296">
        <v>9.6032347738185498E-4</v>
      </c>
      <c r="AB91" s="296">
        <v>8.1509957510766831E-4</v>
      </c>
      <c r="AC91" s="296">
        <v>4.5333991489525908E-4</v>
      </c>
      <c r="AD91" s="296">
        <v>5.5514842956506092E-4</v>
      </c>
      <c r="AE91" s="296">
        <v>1.0171491344060866E-7</v>
      </c>
      <c r="AF91" s="296">
        <v>1.7729668138441816E-5</v>
      </c>
      <c r="AG91" s="296">
        <v>1.3364297607571642E-3</v>
      </c>
      <c r="AH91" s="296">
        <v>0</v>
      </c>
      <c r="AI91" s="296">
        <v>6.9221396425837053E-4</v>
      </c>
      <c r="AJ91" s="296">
        <v>8.2297644261709456E-4</v>
      </c>
      <c r="AK91" s="296">
        <v>3.9857525604860015E-4</v>
      </c>
      <c r="AL91" s="296">
        <v>0</v>
      </c>
      <c r="AM91" s="296">
        <v>0</v>
      </c>
      <c r="AN91" s="296">
        <v>2.1014311621810769E-5</v>
      </c>
      <c r="AO91" s="296">
        <v>7.1806363870365291E-4</v>
      </c>
      <c r="AP91" s="296">
        <v>0</v>
      </c>
      <c r="AQ91" s="296">
        <v>0</v>
      </c>
      <c r="AR91" s="296">
        <v>2.6131868241507353E-4</v>
      </c>
      <c r="AS91" s="296">
        <v>1.8263401797406532E-3</v>
      </c>
      <c r="AT91" s="296">
        <v>4.1319832337043621E-4</v>
      </c>
      <c r="AU91" s="296">
        <v>1.0915937179874007E-3</v>
      </c>
      <c r="AV91" s="296">
        <v>9.0426975384440343E-4</v>
      </c>
      <c r="AW91" s="296">
        <v>4.8428628376267276E-4</v>
      </c>
      <c r="AX91" s="296">
        <v>1.7217194135393248E-3</v>
      </c>
      <c r="AY91" s="296">
        <v>2.8087787962057134E-3</v>
      </c>
      <c r="AZ91" s="296">
        <v>1.9860314412576503E-3</v>
      </c>
      <c r="BA91" s="296">
        <v>3.6133119787302498E-3</v>
      </c>
      <c r="BB91" s="296">
        <v>1.4769479864161815E-3</v>
      </c>
      <c r="BC91" s="296">
        <v>1.635280757510151E-3</v>
      </c>
      <c r="BD91" s="296">
        <v>3.4549119713975689E-3</v>
      </c>
      <c r="BE91" s="296">
        <v>5.8723430762130469E-4</v>
      </c>
      <c r="BF91" s="296">
        <v>2.6659812437085454E-4</v>
      </c>
      <c r="BG91" s="296">
        <v>6.3968716196962207E-4</v>
      </c>
      <c r="BH91" s="296">
        <v>2.7301074027023906E-4</v>
      </c>
      <c r="BI91" s="296">
        <v>5.9327032135308847E-4</v>
      </c>
      <c r="BJ91" s="296">
        <v>5.6475925763964359E-5</v>
      </c>
      <c r="BK91" s="296">
        <v>3.2257605033690054E-4</v>
      </c>
      <c r="BL91" s="296">
        <v>3.2926399315641049E-5</v>
      </c>
      <c r="BM91" s="296">
        <v>2.2757318938707624E-4</v>
      </c>
      <c r="BN91" s="296">
        <v>5.9830454134154594E-4</v>
      </c>
      <c r="BO91" s="296">
        <v>4.7116324708555246E-4</v>
      </c>
      <c r="BP91" s="296">
        <v>1.1580751518824008E-4</v>
      </c>
      <c r="BQ91" s="296">
        <v>3.7313249044075721E-4</v>
      </c>
      <c r="BR91" s="296">
        <v>3.3397844838499116E-4</v>
      </c>
      <c r="BS91" s="296">
        <v>4.0962902438485021E-4</v>
      </c>
      <c r="BT91" s="296">
        <v>3.9198576416884324E-4</v>
      </c>
      <c r="BU91" s="296">
        <v>9.40952884166738E-6</v>
      </c>
      <c r="BV91" s="296">
        <v>1.3977283171223551E-6</v>
      </c>
      <c r="BW91" s="296">
        <v>0</v>
      </c>
      <c r="BX91" s="296">
        <v>6.2249714066918097E-3</v>
      </c>
      <c r="BY91" s="296">
        <v>2.1306249720244724E-4</v>
      </c>
      <c r="BZ91" s="296">
        <v>4.0791446648255576E-4</v>
      </c>
      <c r="CA91" s="296">
        <v>1.3643006224746678E-4</v>
      </c>
      <c r="CB91" s="296">
        <v>7.9231359665326738E-5</v>
      </c>
      <c r="CC91" s="296">
        <v>9.2515766392410929E-4</v>
      </c>
      <c r="CD91" s="296">
        <v>3.8832419773756493E-4</v>
      </c>
      <c r="CE91" s="296">
        <v>2.6610679423685446E-4</v>
      </c>
      <c r="CF91" s="296">
        <v>4.9362914668264117E-4</v>
      </c>
      <c r="CG91" s="296">
        <v>9.03746524511863E-3</v>
      </c>
      <c r="CH91" s="296">
        <v>9.9836249379229246E-4</v>
      </c>
      <c r="CI91" s="296">
        <v>5.5697273239706541E-3</v>
      </c>
      <c r="CJ91" s="296">
        <v>1.2841029523801219E-5</v>
      </c>
      <c r="CK91" s="296">
        <v>2.7435591100510147E-6</v>
      </c>
      <c r="CL91" s="296">
        <v>9.4126332558875083E-7</v>
      </c>
      <c r="CM91" s="296">
        <v>1.7160829283113202E-4</v>
      </c>
      <c r="CN91" s="296">
        <v>2.0866669738491838E-4</v>
      </c>
      <c r="CO91" s="296">
        <v>3.5487075027789402E-5</v>
      </c>
      <c r="CP91" s="296">
        <v>0</v>
      </c>
      <c r="CQ91" s="296">
        <v>3.8815275354801566E-4</v>
      </c>
      <c r="CR91" s="296">
        <v>6.4147460485893502E-4</v>
      </c>
      <c r="CS91" s="296">
        <v>3.8501607886378578E-6</v>
      </c>
      <c r="CT91" s="296">
        <v>1.5071710892016919E-3</v>
      </c>
      <c r="CU91" s="296">
        <v>4.0993038375237328E-4</v>
      </c>
      <c r="CV91" s="296">
        <v>3.6708863706863077E-4</v>
      </c>
      <c r="CW91" s="296">
        <v>1.4501847520082128E-3</v>
      </c>
      <c r="CX91" s="296">
        <v>2.5269838078201051E-4</v>
      </c>
      <c r="CY91" s="296">
        <v>6.8466399763232404E-4</v>
      </c>
      <c r="CZ91" s="296">
        <v>0</v>
      </c>
      <c r="DA91" s="297">
        <v>4.6643532514777417E-4</v>
      </c>
      <c r="DC91" s="298"/>
    </row>
    <row r="92" spans="1:107" s="299" customFormat="1" ht="15" customHeight="1">
      <c r="A92" s="300" t="s">
        <v>417</v>
      </c>
      <c r="B92" s="301" t="s">
        <v>666</v>
      </c>
      <c r="C92" s="295">
        <v>1.233272031013592E-4</v>
      </c>
      <c r="D92" s="296">
        <v>1.1523513426472154E-6</v>
      </c>
      <c r="E92" s="296">
        <v>0</v>
      </c>
      <c r="F92" s="296">
        <v>3.4098528238487263E-3</v>
      </c>
      <c r="G92" s="296">
        <v>1.7593377100620935E-3</v>
      </c>
      <c r="H92" s="296">
        <v>0</v>
      </c>
      <c r="I92" s="296">
        <v>0</v>
      </c>
      <c r="J92" s="296">
        <v>1.5629331832331553E-3</v>
      </c>
      <c r="K92" s="296">
        <v>4.4128180747228605E-3</v>
      </c>
      <c r="L92" s="296">
        <v>2.2351361575768322E-3</v>
      </c>
      <c r="M92" s="296">
        <v>2.3596608817319162E-4</v>
      </c>
      <c r="N92" s="296">
        <v>3.9805483435433929E-3</v>
      </c>
      <c r="O92" s="296">
        <v>4.7990715466809915E-3</v>
      </c>
      <c r="P92" s="296">
        <v>3.7650603865084452E-3</v>
      </c>
      <c r="Q92" s="296">
        <v>1.0734294988326099E-3</v>
      </c>
      <c r="R92" s="296">
        <v>7.3176474281498689E-3</v>
      </c>
      <c r="S92" s="296">
        <v>3.1250723952510433E-3</v>
      </c>
      <c r="T92" s="296">
        <v>2.2960366730823746E-3</v>
      </c>
      <c r="U92" s="296">
        <v>8.1889636838087358E-3</v>
      </c>
      <c r="V92" s="296">
        <v>1.0166577974230267E-2</v>
      </c>
      <c r="W92" s="296">
        <v>1.5811092590616024E-2</v>
      </c>
      <c r="X92" s="296">
        <v>5.5922978749014963E-3</v>
      </c>
      <c r="Y92" s="296">
        <v>1.8869609135081476E-2</v>
      </c>
      <c r="Z92" s="296">
        <v>7.6794687724335967E-2</v>
      </c>
      <c r="AA92" s="296">
        <v>7.7015415718979019E-2</v>
      </c>
      <c r="AB92" s="296">
        <v>5.2342688672428243E-2</v>
      </c>
      <c r="AC92" s="296">
        <v>0.202133031696277</v>
      </c>
      <c r="AD92" s="296">
        <v>2.7618827220015171E-2</v>
      </c>
      <c r="AE92" s="296">
        <v>1.3383648310515287E-3</v>
      </c>
      <c r="AF92" s="296">
        <v>1.808626691354508E-2</v>
      </c>
      <c r="AG92" s="296">
        <v>2.726652645108521E-2</v>
      </c>
      <c r="AH92" s="296">
        <v>1.5388852070853628E-2</v>
      </c>
      <c r="AI92" s="296">
        <v>4.1820530895781589E-2</v>
      </c>
      <c r="AJ92" s="296">
        <v>1.7772615127727924E-2</v>
      </c>
      <c r="AK92" s="296">
        <v>7.7343574890223407E-3</v>
      </c>
      <c r="AL92" s="296">
        <v>0</v>
      </c>
      <c r="AM92" s="296">
        <v>0</v>
      </c>
      <c r="AN92" s="296">
        <v>7.0712950132079538E-3</v>
      </c>
      <c r="AO92" s="296">
        <v>8.6577502472312187E-3</v>
      </c>
      <c r="AP92" s="296">
        <v>1.4486883918001122E-2</v>
      </c>
      <c r="AQ92" s="296">
        <v>0</v>
      </c>
      <c r="AR92" s="296">
        <v>1.592555701702604E-2</v>
      </c>
      <c r="AS92" s="296">
        <v>1.0940988929304724E-2</v>
      </c>
      <c r="AT92" s="296">
        <v>6.9071972466929511E-3</v>
      </c>
      <c r="AU92" s="296">
        <v>2.8025933023406432E-2</v>
      </c>
      <c r="AV92" s="296">
        <v>6.0693448996048838E-2</v>
      </c>
      <c r="AW92" s="296">
        <v>6.3155864537615722E-2</v>
      </c>
      <c r="AX92" s="296">
        <v>6.593983589861839E-2</v>
      </c>
      <c r="AY92" s="296">
        <v>7.1339880849554685E-2</v>
      </c>
      <c r="AZ92" s="296">
        <v>8.8268170726829076E-2</v>
      </c>
      <c r="BA92" s="296">
        <v>7.5676258560402762E-2</v>
      </c>
      <c r="BB92" s="296">
        <v>8.9719047897408866E-2</v>
      </c>
      <c r="BC92" s="296">
        <v>2.6419882190504979E-2</v>
      </c>
      <c r="BD92" s="296">
        <v>7.537111768014286E-2</v>
      </c>
      <c r="BE92" s="296">
        <v>7.0730871706009099E-2</v>
      </c>
      <c r="BF92" s="296">
        <v>4.8584694682123349E-2</v>
      </c>
      <c r="BG92" s="296">
        <v>1.1683765426028635E-2</v>
      </c>
      <c r="BH92" s="296">
        <v>2.6290333756784849E-2</v>
      </c>
      <c r="BI92" s="296">
        <v>2.9444959434212898E-2</v>
      </c>
      <c r="BJ92" s="296">
        <v>5.4525741452427466E-3</v>
      </c>
      <c r="BK92" s="296">
        <v>9.9937450455806582E-4</v>
      </c>
      <c r="BL92" s="296">
        <v>6.2433682214289941E-4</v>
      </c>
      <c r="BM92" s="296">
        <v>2.4407192826554139E-3</v>
      </c>
      <c r="BN92" s="296">
        <v>4.145440838442746E-3</v>
      </c>
      <c r="BO92" s="296">
        <v>7.4955042743658599E-3</v>
      </c>
      <c r="BP92" s="296">
        <v>7.278376157157534E-6</v>
      </c>
      <c r="BQ92" s="296">
        <v>0</v>
      </c>
      <c r="BR92" s="296">
        <v>3.4802712559069324E-3</v>
      </c>
      <c r="BS92" s="296">
        <v>2.5536175911416792E-3</v>
      </c>
      <c r="BT92" s="296">
        <v>3.3325675584362145E-4</v>
      </c>
      <c r="BU92" s="296">
        <v>0</v>
      </c>
      <c r="BV92" s="296">
        <v>0</v>
      </c>
      <c r="BW92" s="296">
        <v>0</v>
      </c>
      <c r="BX92" s="296">
        <v>3.2006363780545228E-3</v>
      </c>
      <c r="BY92" s="296">
        <v>1.591883948786887E-3</v>
      </c>
      <c r="BZ92" s="296">
        <v>0</v>
      </c>
      <c r="CA92" s="296">
        <v>2.3600065779971332E-3</v>
      </c>
      <c r="CB92" s="296">
        <v>6.9705791705562735E-4</v>
      </c>
      <c r="CC92" s="296">
        <v>2.5156670243915366E-3</v>
      </c>
      <c r="CD92" s="296">
        <v>4.4481768978130668E-3</v>
      </c>
      <c r="CE92" s="296">
        <v>1.4848170884422837E-3</v>
      </c>
      <c r="CF92" s="296">
        <v>0</v>
      </c>
      <c r="CG92" s="296">
        <v>1.5172787273968924E-2</v>
      </c>
      <c r="CH92" s="296">
        <v>4.8999056041661307E-3</v>
      </c>
      <c r="CI92" s="296">
        <v>1.5976335272702924E-2</v>
      </c>
      <c r="CJ92" s="296">
        <v>1.4013394843463099E-5</v>
      </c>
      <c r="CK92" s="296">
        <v>0</v>
      </c>
      <c r="CL92" s="296">
        <v>2.478564313045317E-3</v>
      </c>
      <c r="CM92" s="296">
        <v>3.9070626101653481E-3</v>
      </c>
      <c r="CN92" s="296">
        <v>8.8766150633584325E-5</v>
      </c>
      <c r="CO92" s="296">
        <v>7.4748497919806118E-5</v>
      </c>
      <c r="CP92" s="296">
        <v>0</v>
      </c>
      <c r="CQ92" s="296">
        <v>6.2665146239093581E-3</v>
      </c>
      <c r="CR92" s="296">
        <v>3.3210654273395211E-4</v>
      </c>
      <c r="CS92" s="296">
        <v>1.214443024701393E-3</v>
      </c>
      <c r="CT92" s="296">
        <v>3.8800532207892096E-4</v>
      </c>
      <c r="CU92" s="296">
        <v>0</v>
      </c>
      <c r="CV92" s="296">
        <v>0</v>
      </c>
      <c r="CW92" s="296">
        <v>0</v>
      </c>
      <c r="CX92" s="296">
        <v>1.0706847317685783E-4</v>
      </c>
      <c r="CY92" s="296">
        <v>1.2867243763132281E-4</v>
      </c>
      <c r="CZ92" s="296">
        <v>0</v>
      </c>
      <c r="DA92" s="297">
        <v>2.5436846257137141E-2</v>
      </c>
      <c r="DC92" s="298"/>
    </row>
    <row r="93" spans="1:107" s="299" customFormat="1" ht="15" customHeight="1">
      <c r="A93" s="300" t="s">
        <v>418</v>
      </c>
      <c r="B93" s="301" t="s">
        <v>667</v>
      </c>
      <c r="C93" s="295">
        <v>0</v>
      </c>
      <c r="D93" s="296">
        <v>0</v>
      </c>
      <c r="E93" s="296">
        <v>1.3611736181947727E-3</v>
      </c>
      <c r="F93" s="296">
        <v>0</v>
      </c>
      <c r="G93" s="296">
        <v>0</v>
      </c>
      <c r="H93" s="296">
        <v>0</v>
      </c>
      <c r="I93" s="296">
        <v>0</v>
      </c>
      <c r="J93" s="296">
        <v>0</v>
      </c>
      <c r="K93" s="296">
        <v>0</v>
      </c>
      <c r="L93" s="296">
        <v>0</v>
      </c>
      <c r="M93" s="296">
        <v>0</v>
      </c>
      <c r="N93" s="296">
        <v>0</v>
      </c>
      <c r="O93" s="296">
        <v>0</v>
      </c>
      <c r="P93" s="296">
        <v>0</v>
      </c>
      <c r="Q93" s="296">
        <v>0</v>
      </c>
      <c r="R93" s="296">
        <v>0</v>
      </c>
      <c r="S93" s="296">
        <v>0</v>
      </c>
      <c r="T93" s="296">
        <v>0</v>
      </c>
      <c r="U93" s="296">
        <v>0</v>
      </c>
      <c r="V93" s="296">
        <v>3.6533093486569722E-6</v>
      </c>
      <c r="W93" s="296">
        <v>8.6125941348849127E-7</v>
      </c>
      <c r="X93" s="296">
        <v>1.6846219050345728E-5</v>
      </c>
      <c r="Y93" s="296">
        <v>0</v>
      </c>
      <c r="Z93" s="296">
        <v>0</v>
      </c>
      <c r="AA93" s="296">
        <v>0</v>
      </c>
      <c r="AB93" s="296">
        <v>0</v>
      </c>
      <c r="AC93" s="296">
        <v>5.6195176540483438E-5</v>
      </c>
      <c r="AD93" s="296">
        <v>0</v>
      </c>
      <c r="AE93" s="296">
        <v>0</v>
      </c>
      <c r="AF93" s="296">
        <v>7.5202962540948586E-7</v>
      </c>
      <c r="AG93" s="296">
        <v>1.4605789735050975E-6</v>
      </c>
      <c r="AH93" s="296">
        <v>0</v>
      </c>
      <c r="AI93" s="296">
        <v>0</v>
      </c>
      <c r="AJ93" s="296">
        <v>0</v>
      </c>
      <c r="AK93" s="296">
        <v>0</v>
      </c>
      <c r="AL93" s="296">
        <v>0</v>
      </c>
      <c r="AM93" s="296">
        <v>0</v>
      </c>
      <c r="AN93" s="296">
        <v>2.7727216723222545E-6</v>
      </c>
      <c r="AO93" s="296">
        <v>0</v>
      </c>
      <c r="AP93" s="296">
        <v>0</v>
      </c>
      <c r="AQ93" s="296">
        <v>0</v>
      </c>
      <c r="AR93" s="296">
        <v>0</v>
      </c>
      <c r="AS93" s="296">
        <v>0</v>
      </c>
      <c r="AT93" s="296">
        <v>0</v>
      </c>
      <c r="AU93" s="296">
        <v>0</v>
      </c>
      <c r="AV93" s="296">
        <v>0</v>
      </c>
      <c r="AW93" s="296">
        <v>0</v>
      </c>
      <c r="AX93" s="296">
        <v>0</v>
      </c>
      <c r="AY93" s="296">
        <v>0</v>
      </c>
      <c r="AZ93" s="296">
        <v>0</v>
      </c>
      <c r="BA93" s="296">
        <v>0</v>
      </c>
      <c r="BB93" s="296">
        <v>0</v>
      </c>
      <c r="BC93" s="296">
        <v>0</v>
      </c>
      <c r="BD93" s="296">
        <v>0</v>
      </c>
      <c r="BE93" s="296">
        <v>0</v>
      </c>
      <c r="BF93" s="296">
        <v>0</v>
      </c>
      <c r="BG93" s="296">
        <v>0</v>
      </c>
      <c r="BH93" s="296">
        <v>0</v>
      </c>
      <c r="BI93" s="296">
        <v>0</v>
      </c>
      <c r="BJ93" s="296">
        <v>0</v>
      </c>
      <c r="BK93" s="296">
        <v>1.0342350376535871E-6</v>
      </c>
      <c r="BL93" s="296">
        <v>1.3923041673172943E-6</v>
      </c>
      <c r="BM93" s="296">
        <v>2.2822905038935386E-6</v>
      </c>
      <c r="BN93" s="296">
        <v>0</v>
      </c>
      <c r="BO93" s="296">
        <v>4.1265470498578259E-6</v>
      </c>
      <c r="BP93" s="296">
        <v>1.6519202733766426E-4</v>
      </c>
      <c r="BQ93" s="296">
        <v>0</v>
      </c>
      <c r="BR93" s="296">
        <v>1.9140540877927946E-5</v>
      </c>
      <c r="BS93" s="296">
        <v>2.5279584479348258E-5</v>
      </c>
      <c r="BT93" s="296">
        <v>1.2022387364902972E-4</v>
      </c>
      <c r="BU93" s="296">
        <v>2.2883173331969818E-5</v>
      </c>
      <c r="BV93" s="296">
        <v>1.9576370289520702E-5</v>
      </c>
      <c r="BW93" s="296">
        <v>0</v>
      </c>
      <c r="BX93" s="296">
        <v>4.6013167902159625E-5</v>
      </c>
      <c r="BY93" s="296">
        <v>4.3933431274131675E-7</v>
      </c>
      <c r="BZ93" s="296">
        <v>0</v>
      </c>
      <c r="CA93" s="296">
        <v>8.0457044044227358E-4</v>
      </c>
      <c r="CB93" s="296">
        <v>0</v>
      </c>
      <c r="CC93" s="296">
        <v>0</v>
      </c>
      <c r="CD93" s="296">
        <v>2.5200328586835276E-2</v>
      </c>
      <c r="CE93" s="296">
        <v>2.6348145460081097E-4</v>
      </c>
      <c r="CF93" s="296">
        <v>4.0582747839989627E-5</v>
      </c>
      <c r="CG93" s="296">
        <v>1.0136559895965618E-3</v>
      </c>
      <c r="CH93" s="296">
        <v>4.0555060284344537E-4</v>
      </c>
      <c r="CI93" s="296">
        <v>1.1212411143951934E-4</v>
      </c>
      <c r="CJ93" s="296">
        <v>2.0704455448362605E-5</v>
      </c>
      <c r="CK93" s="296">
        <v>3.9469657226083768E-5</v>
      </c>
      <c r="CL93" s="296">
        <v>2.0965402073113651E-5</v>
      </c>
      <c r="CM93" s="296">
        <v>3.7947652804868448E-2</v>
      </c>
      <c r="CN93" s="296">
        <v>2.0096590260047496E-3</v>
      </c>
      <c r="CO93" s="296">
        <v>2.277398424478484E-3</v>
      </c>
      <c r="CP93" s="296">
        <v>1.1367997015187875E-5</v>
      </c>
      <c r="CQ93" s="296">
        <v>0</v>
      </c>
      <c r="CR93" s="296">
        <v>5.5167199789693042E-6</v>
      </c>
      <c r="CS93" s="296">
        <v>0</v>
      </c>
      <c r="CT93" s="296">
        <v>2.8846483176865771E-5</v>
      </c>
      <c r="CU93" s="296">
        <v>2.9819497320455053E-6</v>
      </c>
      <c r="CV93" s="296">
        <v>7.0376549791101756E-5</v>
      </c>
      <c r="CW93" s="296">
        <v>3.1807215650373453E-6</v>
      </c>
      <c r="CX93" s="296">
        <v>1.2294341988564079E-5</v>
      </c>
      <c r="CY93" s="296">
        <v>3.6056258807003492E-5</v>
      </c>
      <c r="CZ93" s="296">
        <v>0</v>
      </c>
      <c r="DA93" s="297">
        <v>3.2293620678935267E-3</v>
      </c>
      <c r="DC93" s="298"/>
    </row>
    <row r="94" spans="1:107" s="299" customFormat="1" ht="15" customHeight="1">
      <c r="A94" s="300" t="s">
        <v>419</v>
      </c>
      <c r="B94" s="301" t="s">
        <v>668</v>
      </c>
      <c r="C94" s="295">
        <v>0</v>
      </c>
      <c r="D94" s="296">
        <v>0</v>
      </c>
      <c r="E94" s="296">
        <v>0</v>
      </c>
      <c r="F94" s="296">
        <v>0</v>
      </c>
      <c r="G94" s="296">
        <v>0</v>
      </c>
      <c r="H94" s="296">
        <v>0</v>
      </c>
      <c r="I94" s="296">
        <v>0</v>
      </c>
      <c r="J94" s="296">
        <v>0</v>
      </c>
      <c r="K94" s="296">
        <v>0</v>
      </c>
      <c r="L94" s="296">
        <v>0</v>
      </c>
      <c r="M94" s="296">
        <v>0</v>
      </c>
      <c r="N94" s="296">
        <v>0</v>
      </c>
      <c r="O94" s="296">
        <v>0</v>
      </c>
      <c r="P94" s="296">
        <v>0</v>
      </c>
      <c r="Q94" s="296">
        <v>0</v>
      </c>
      <c r="R94" s="296">
        <v>0</v>
      </c>
      <c r="S94" s="296">
        <v>0</v>
      </c>
      <c r="T94" s="296">
        <v>0</v>
      </c>
      <c r="U94" s="296">
        <v>0</v>
      </c>
      <c r="V94" s="296">
        <v>0</v>
      </c>
      <c r="W94" s="296">
        <v>0</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c r="AT94" s="296">
        <v>0</v>
      </c>
      <c r="AU94" s="296">
        <v>0</v>
      </c>
      <c r="AV94" s="296">
        <v>0</v>
      </c>
      <c r="AW94" s="296">
        <v>0</v>
      </c>
      <c r="AX94" s="296">
        <v>0</v>
      </c>
      <c r="AY94" s="296">
        <v>0</v>
      </c>
      <c r="AZ94" s="296">
        <v>0</v>
      </c>
      <c r="BA94" s="296">
        <v>0</v>
      </c>
      <c r="BB94" s="296">
        <v>0</v>
      </c>
      <c r="BC94" s="296">
        <v>0</v>
      </c>
      <c r="BD94" s="296">
        <v>0</v>
      </c>
      <c r="BE94" s="296">
        <v>0</v>
      </c>
      <c r="BF94" s="296">
        <v>0</v>
      </c>
      <c r="BG94" s="296">
        <v>0</v>
      </c>
      <c r="BH94" s="296">
        <v>0</v>
      </c>
      <c r="BI94" s="296">
        <v>0</v>
      </c>
      <c r="BJ94" s="296">
        <v>0</v>
      </c>
      <c r="BK94" s="296">
        <v>0</v>
      </c>
      <c r="BL94" s="296">
        <v>0</v>
      </c>
      <c r="BM94" s="296">
        <v>0</v>
      </c>
      <c r="BN94" s="296">
        <v>0</v>
      </c>
      <c r="BO94" s="296">
        <v>0</v>
      </c>
      <c r="BP94" s="296">
        <v>0</v>
      </c>
      <c r="BQ94" s="296">
        <v>0</v>
      </c>
      <c r="BR94" s="296">
        <v>0</v>
      </c>
      <c r="BS94" s="296">
        <v>0</v>
      </c>
      <c r="BT94" s="296">
        <v>0</v>
      </c>
      <c r="BU94" s="296">
        <v>0</v>
      </c>
      <c r="BV94" s="296">
        <v>0</v>
      </c>
      <c r="BW94" s="296">
        <v>0</v>
      </c>
      <c r="BX94" s="296">
        <v>0</v>
      </c>
      <c r="BY94" s="296">
        <v>0</v>
      </c>
      <c r="BZ94" s="296">
        <v>0</v>
      </c>
      <c r="CA94" s="296">
        <v>0</v>
      </c>
      <c r="CB94" s="296">
        <v>0</v>
      </c>
      <c r="CC94" s="296">
        <v>0</v>
      </c>
      <c r="CD94" s="296">
        <v>0</v>
      </c>
      <c r="CE94" s="296">
        <v>0</v>
      </c>
      <c r="CF94" s="296">
        <v>0</v>
      </c>
      <c r="CG94" s="296">
        <v>0</v>
      </c>
      <c r="CH94" s="296">
        <v>0</v>
      </c>
      <c r="CI94" s="296">
        <v>0</v>
      </c>
      <c r="CJ94" s="296">
        <v>0</v>
      </c>
      <c r="CK94" s="296">
        <v>0</v>
      </c>
      <c r="CL94" s="296">
        <v>0</v>
      </c>
      <c r="CM94" s="296">
        <v>0</v>
      </c>
      <c r="CN94" s="296">
        <v>0</v>
      </c>
      <c r="CO94" s="296">
        <v>0</v>
      </c>
      <c r="CP94" s="296">
        <v>0</v>
      </c>
      <c r="CQ94" s="296">
        <v>0</v>
      </c>
      <c r="CR94" s="296">
        <v>0</v>
      </c>
      <c r="CS94" s="296">
        <v>0</v>
      </c>
      <c r="CT94" s="296">
        <v>0</v>
      </c>
      <c r="CU94" s="296">
        <v>0</v>
      </c>
      <c r="CV94" s="296">
        <v>0</v>
      </c>
      <c r="CW94" s="296">
        <v>0</v>
      </c>
      <c r="CX94" s="296">
        <v>0</v>
      </c>
      <c r="CY94" s="296">
        <v>0</v>
      </c>
      <c r="CZ94" s="296">
        <v>0</v>
      </c>
      <c r="DA94" s="297">
        <v>0</v>
      </c>
      <c r="DC94" s="298"/>
    </row>
    <row r="95" spans="1:107" s="299" customFormat="1" ht="15" customHeight="1">
      <c r="A95" s="300" t="s">
        <v>420</v>
      </c>
      <c r="B95" s="301" t="s">
        <v>669</v>
      </c>
      <c r="C95" s="295">
        <v>0</v>
      </c>
      <c r="D95" s="296">
        <v>0</v>
      </c>
      <c r="E95" s="296">
        <v>0</v>
      </c>
      <c r="F95" s="296">
        <v>0</v>
      </c>
      <c r="G95" s="296">
        <v>0</v>
      </c>
      <c r="H95" s="296">
        <v>0</v>
      </c>
      <c r="I95" s="296">
        <v>0</v>
      </c>
      <c r="J95" s="296">
        <v>0</v>
      </c>
      <c r="K95" s="296">
        <v>0</v>
      </c>
      <c r="L95" s="296">
        <v>0</v>
      </c>
      <c r="M95" s="296">
        <v>0</v>
      </c>
      <c r="N95" s="296">
        <v>0</v>
      </c>
      <c r="O95" s="296">
        <v>0</v>
      </c>
      <c r="P95" s="296">
        <v>0</v>
      </c>
      <c r="Q95" s="296">
        <v>0</v>
      </c>
      <c r="R95" s="296">
        <v>0</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c r="AT95" s="296">
        <v>0</v>
      </c>
      <c r="AU95" s="296">
        <v>0</v>
      </c>
      <c r="AV95" s="296">
        <v>0</v>
      </c>
      <c r="AW95" s="296">
        <v>0</v>
      </c>
      <c r="AX95" s="296">
        <v>0</v>
      </c>
      <c r="AY95" s="296">
        <v>0</v>
      </c>
      <c r="AZ95" s="296">
        <v>0</v>
      </c>
      <c r="BA95" s="296">
        <v>0</v>
      </c>
      <c r="BB95" s="296">
        <v>0</v>
      </c>
      <c r="BC95" s="296">
        <v>0</v>
      </c>
      <c r="BD95" s="296">
        <v>0</v>
      </c>
      <c r="BE95" s="296">
        <v>0</v>
      </c>
      <c r="BF95" s="296">
        <v>0</v>
      </c>
      <c r="BG95" s="296">
        <v>0</v>
      </c>
      <c r="BH95" s="296">
        <v>0</v>
      </c>
      <c r="BI95" s="296">
        <v>0</v>
      </c>
      <c r="BJ95" s="296">
        <v>0</v>
      </c>
      <c r="BK95" s="296">
        <v>0</v>
      </c>
      <c r="BL95" s="296">
        <v>0</v>
      </c>
      <c r="BM95" s="296">
        <v>0</v>
      </c>
      <c r="BN95" s="296">
        <v>0</v>
      </c>
      <c r="BO95" s="296">
        <v>0</v>
      </c>
      <c r="BP95" s="296">
        <v>0</v>
      </c>
      <c r="BQ95" s="296">
        <v>0</v>
      </c>
      <c r="BR95" s="296">
        <v>0</v>
      </c>
      <c r="BS95" s="296">
        <v>0</v>
      </c>
      <c r="BT95" s="296">
        <v>0</v>
      </c>
      <c r="BU95" s="296">
        <v>0</v>
      </c>
      <c r="BV95" s="296">
        <v>0</v>
      </c>
      <c r="BW95" s="296">
        <v>0</v>
      </c>
      <c r="BX95" s="296">
        <v>0</v>
      </c>
      <c r="BY95" s="296">
        <v>0</v>
      </c>
      <c r="BZ95" s="296">
        <v>0</v>
      </c>
      <c r="CA95" s="296">
        <v>0</v>
      </c>
      <c r="CB95" s="296">
        <v>0</v>
      </c>
      <c r="CC95" s="296">
        <v>0</v>
      </c>
      <c r="CD95" s="296">
        <v>0</v>
      </c>
      <c r="CE95" s="296">
        <v>0</v>
      </c>
      <c r="CF95" s="296">
        <v>0</v>
      </c>
      <c r="CG95" s="296">
        <v>0</v>
      </c>
      <c r="CH95" s="296">
        <v>0</v>
      </c>
      <c r="CI95" s="296">
        <v>0</v>
      </c>
      <c r="CJ95" s="296">
        <v>0</v>
      </c>
      <c r="CK95" s="296">
        <v>0</v>
      </c>
      <c r="CL95" s="296">
        <v>0</v>
      </c>
      <c r="CM95" s="296">
        <v>0</v>
      </c>
      <c r="CN95" s="296">
        <v>0</v>
      </c>
      <c r="CO95" s="296">
        <v>0</v>
      </c>
      <c r="CP95" s="296">
        <v>0</v>
      </c>
      <c r="CQ95" s="296">
        <v>0</v>
      </c>
      <c r="CR95" s="296">
        <v>0</v>
      </c>
      <c r="CS95" s="296">
        <v>0</v>
      </c>
      <c r="CT95" s="296">
        <v>0</v>
      </c>
      <c r="CU95" s="296">
        <v>0</v>
      </c>
      <c r="CV95" s="296">
        <v>0</v>
      </c>
      <c r="CW95" s="296">
        <v>0</v>
      </c>
      <c r="CX95" s="296">
        <v>0</v>
      </c>
      <c r="CY95" s="296">
        <v>0</v>
      </c>
      <c r="CZ95" s="296">
        <v>0</v>
      </c>
      <c r="DA95" s="297">
        <v>0</v>
      </c>
      <c r="DC95" s="298"/>
    </row>
    <row r="96" spans="1:107" s="299" customFormat="1" ht="15" customHeight="1">
      <c r="A96" s="300" t="s">
        <v>421</v>
      </c>
      <c r="B96" s="301" t="s">
        <v>670</v>
      </c>
      <c r="C96" s="295">
        <v>2.3452605860079172E-7</v>
      </c>
      <c r="D96" s="296">
        <v>0</v>
      </c>
      <c r="E96" s="296">
        <v>2.9150797840985399E-4</v>
      </c>
      <c r="F96" s="296">
        <v>1.5053939357408482E-4</v>
      </c>
      <c r="G96" s="296">
        <v>4.7959661108539445E-3</v>
      </c>
      <c r="H96" s="296">
        <v>0</v>
      </c>
      <c r="I96" s="296">
        <v>0</v>
      </c>
      <c r="J96" s="296">
        <v>2.11281941255426E-3</v>
      </c>
      <c r="K96" s="296">
        <v>5.6577877338437332E-4</v>
      </c>
      <c r="L96" s="296">
        <v>9.272984703245495E-4</v>
      </c>
      <c r="M96" s="296">
        <v>4.3108320958085524E-4</v>
      </c>
      <c r="N96" s="296">
        <v>8.3576878717396324E-4</v>
      </c>
      <c r="O96" s="296">
        <v>3.5831798175133374E-4</v>
      </c>
      <c r="P96" s="296">
        <v>9.3819672558905474E-4</v>
      </c>
      <c r="Q96" s="296">
        <v>2.7290209254140623E-4</v>
      </c>
      <c r="R96" s="296">
        <v>4.0235026971594803E-4</v>
      </c>
      <c r="S96" s="296">
        <v>4.0168102845444397E-4</v>
      </c>
      <c r="T96" s="296">
        <v>7.5448513018136325E-4</v>
      </c>
      <c r="U96" s="296">
        <v>5.3896597559954036E-4</v>
      </c>
      <c r="V96" s="296">
        <v>1.2259924231010713E-3</v>
      </c>
      <c r="W96" s="296">
        <v>1.1855543419316756E-3</v>
      </c>
      <c r="X96" s="296">
        <v>6.8574517379729521E-4</v>
      </c>
      <c r="Y96" s="296">
        <v>1.2230420471499312E-3</v>
      </c>
      <c r="Z96" s="296">
        <v>2.6830581478822684E-3</v>
      </c>
      <c r="AA96" s="296">
        <v>1.7437452615617893E-3</v>
      </c>
      <c r="AB96" s="296">
        <v>1.1619504581322081E-3</v>
      </c>
      <c r="AC96" s="296">
        <v>3.490854013935439E-3</v>
      </c>
      <c r="AD96" s="296">
        <v>5.4974865327007884E-4</v>
      </c>
      <c r="AE96" s="296">
        <v>1.0706511788758468E-3</v>
      </c>
      <c r="AF96" s="296">
        <v>3.6945164506480558E-4</v>
      </c>
      <c r="AG96" s="296">
        <v>6.8048374375602493E-4</v>
      </c>
      <c r="AH96" s="296">
        <v>5.6363765048031452E-5</v>
      </c>
      <c r="AI96" s="296">
        <v>2.1286950757222088E-3</v>
      </c>
      <c r="AJ96" s="296">
        <v>1.9878506948672013E-3</v>
      </c>
      <c r="AK96" s="296">
        <v>5.7347453798601037E-4</v>
      </c>
      <c r="AL96" s="296">
        <v>0</v>
      </c>
      <c r="AM96" s="296">
        <v>0</v>
      </c>
      <c r="AN96" s="296">
        <v>6.0622536473277323E-4</v>
      </c>
      <c r="AO96" s="296">
        <v>6.3415140474098422E-4</v>
      </c>
      <c r="AP96" s="296">
        <v>2.7914511807589255E-4</v>
      </c>
      <c r="AQ96" s="296">
        <v>0</v>
      </c>
      <c r="AR96" s="296">
        <v>3.7090125429641837E-4</v>
      </c>
      <c r="AS96" s="296">
        <v>1.2281214509068626E-3</v>
      </c>
      <c r="AT96" s="296">
        <v>9.7608904682924705E-4</v>
      </c>
      <c r="AU96" s="296">
        <v>3.2562153461935862E-3</v>
      </c>
      <c r="AV96" s="296">
        <v>2.6239782878414676E-3</v>
      </c>
      <c r="AW96" s="296">
        <v>1.3183158388239355E-3</v>
      </c>
      <c r="AX96" s="296">
        <v>8.9998150496723741E-4</v>
      </c>
      <c r="AY96" s="296">
        <v>6.9469990143809887E-4</v>
      </c>
      <c r="AZ96" s="296">
        <v>7.8259130365214609E-4</v>
      </c>
      <c r="BA96" s="296">
        <v>1.4283542459951281E-4</v>
      </c>
      <c r="BB96" s="296">
        <v>8.4904380549860093E-4</v>
      </c>
      <c r="BC96" s="296">
        <v>4.9068226566776414E-4</v>
      </c>
      <c r="BD96" s="296">
        <v>5.9464518706906508E-4</v>
      </c>
      <c r="BE96" s="296">
        <v>1.1720619172605547E-3</v>
      </c>
      <c r="BF96" s="296">
        <v>2.6385712209869063E-4</v>
      </c>
      <c r="BG96" s="296">
        <v>9.7690106310666016E-4</v>
      </c>
      <c r="BH96" s="296">
        <v>1.0791084420833815E-3</v>
      </c>
      <c r="BI96" s="296">
        <v>6.2602483007841007E-4</v>
      </c>
      <c r="BJ96" s="296">
        <v>1.8871391374635799E-3</v>
      </c>
      <c r="BK96" s="296">
        <v>6.7051563119302417E-4</v>
      </c>
      <c r="BL96" s="296">
        <v>2.1357627078364702E-3</v>
      </c>
      <c r="BM96" s="296">
        <v>1.2169857918371597E-3</v>
      </c>
      <c r="BN96" s="296">
        <v>7.4634413466810091E-4</v>
      </c>
      <c r="BO96" s="296">
        <v>2.7799663214810059E-3</v>
      </c>
      <c r="BP96" s="296">
        <v>6.1608430203167214E-3</v>
      </c>
      <c r="BQ96" s="296">
        <v>3.5870143955594402E-3</v>
      </c>
      <c r="BR96" s="296">
        <v>4.1451180289800985E-4</v>
      </c>
      <c r="BS96" s="296">
        <v>7.6999327239454698E-4</v>
      </c>
      <c r="BT96" s="296">
        <v>3.7036024393822015E-3</v>
      </c>
      <c r="BU96" s="296">
        <v>8.6209302436391288E-4</v>
      </c>
      <c r="BV96" s="296">
        <v>1.2980236971676269E-3</v>
      </c>
      <c r="BW96" s="296">
        <v>0</v>
      </c>
      <c r="BX96" s="296">
        <v>4.0147451038168665E-4</v>
      </c>
      <c r="BY96" s="296">
        <v>1.8904409032487945E-3</v>
      </c>
      <c r="BZ96" s="296">
        <v>0</v>
      </c>
      <c r="CA96" s="296">
        <v>1.748239501806781E-3</v>
      </c>
      <c r="CB96" s="296">
        <v>8.4750847642012421E-5</v>
      </c>
      <c r="CC96" s="296">
        <v>1.9579640155279092E-3</v>
      </c>
      <c r="CD96" s="296">
        <v>6.8155754673132262E-3</v>
      </c>
      <c r="CE96" s="296">
        <v>3.4051444655313831E-3</v>
      </c>
      <c r="CF96" s="296">
        <v>2.6799927818861073E-5</v>
      </c>
      <c r="CG96" s="296">
        <v>1.1307027724662567E-3</v>
      </c>
      <c r="CH96" s="296">
        <v>4.5496420677480567E-3</v>
      </c>
      <c r="CI96" s="296">
        <v>1.9446140536200152E-3</v>
      </c>
      <c r="CJ96" s="296">
        <v>3.1453703698245536E-7</v>
      </c>
      <c r="CK96" s="296">
        <v>5.1012602274814437E-4</v>
      </c>
      <c r="CL96" s="296">
        <v>3.2674024280987275E-3</v>
      </c>
      <c r="CM96" s="296">
        <v>1.4126149872137025E-3</v>
      </c>
      <c r="CN96" s="296">
        <v>3.7593127227282912E-5</v>
      </c>
      <c r="CO96" s="296">
        <v>4.4286023486269326E-4</v>
      </c>
      <c r="CP96" s="296">
        <v>0</v>
      </c>
      <c r="CQ96" s="296">
        <v>2.1659748061678167E-3</v>
      </c>
      <c r="CR96" s="296">
        <v>5.351218379600225E-4</v>
      </c>
      <c r="CS96" s="296">
        <v>1.5981757166356329E-3</v>
      </c>
      <c r="CT96" s="296">
        <v>2.7351295655687075E-3</v>
      </c>
      <c r="CU96" s="296">
        <v>1.517971876163678E-3</v>
      </c>
      <c r="CV96" s="296">
        <v>1.478884189213767E-3</v>
      </c>
      <c r="CW96" s="296">
        <v>1.4383386031025288E-3</v>
      </c>
      <c r="CX96" s="296">
        <v>1.2634303622664237E-2</v>
      </c>
      <c r="CY96" s="296">
        <v>2.4054438877003062E-3</v>
      </c>
      <c r="CZ96" s="296">
        <v>0</v>
      </c>
      <c r="DA96" s="297">
        <v>2.1320568444468044E-3</v>
      </c>
      <c r="DC96" s="298"/>
    </row>
    <row r="97" spans="1:107" s="299" customFormat="1" ht="15" customHeight="1">
      <c r="A97" s="300" t="s">
        <v>422</v>
      </c>
      <c r="B97" s="301" t="s">
        <v>671</v>
      </c>
      <c r="C97" s="295">
        <v>6.8143389031206187E-3</v>
      </c>
      <c r="D97" s="296">
        <v>3.3033566149390493E-2</v>
      </c>
      <c r="E97" s="296">
        <v>2.0548723915751271E-2</v>
      </c>
      <c r="F97" s="296">
        <v>2.6234138900291245E-2</v>
      </c>
      <c r="G97" s="296">
        <v>1.531074178013478E-3</v>
      </c>
      <c r="H97" s="296">
        <v>0</v>
      </c>
      <c r="I97" s="296">
        <v>0</v>
      </c>
      <c r="J97" s="296">
        <v>1.2187066008965944E-2</v>
      </c>
      <c r="K97" s="296">
        <v>3.6747303210447604E-3</v>
      </c>
      <c r="L97" s="296">
        <v>3.4990297071076726E-3</v>
      </c>
      <c r="M97" s="296">
        <v>1.9864650354338778E-3</v>
      </c>
      <c r="N97" s="296">
        <v>3.7343947136611235E-3</v>
      </c>
      <c r="O97" s="296">
        <v>1.3475355529268689E-2</v>
      </c>
      <c r="P97" s="296">
        <v>1.290436056597191E-2</v>
      </c>
      <c r="Q97" s="296">
        <v>4.1228804093093345E-3</v>
      </c>
      <c r="R97" s="296">
        <v>1.6413170300376189E-3</v>
      </c>
      <c r="S97" s="296">
        <v>4.8009527429541728E-3</v>
      </c>
      <c r="T97" s="296">
        <v>1.5569725267640154E-2</v>
      </c>
      <c r="U97" s="296">
        <v>1.5165174895249356E-2</v>
      </c>
      <c r="V97" s="296">
        <v>6.679801337563844E-3</v>
      </c>
      <c r="W97" s="296">
        <v>1.265691454430303E-2</v>
      </c>
      <c r="X97" s="296">
        <v>2.434987375179079E-2</v>
      </c>
      <c r="Y97" s="296">
        <v>3.6504333590697728E-3</v>
      </c>
      <c r="Z97" s="296">
        <v>4.9081344221105529E-2</v>
      </c>
      <c r="AA97" s="296">
        <v>6.1536517563810971E-3</v>
      </c>
      <c r="AB97" s="296">
        <v>2.1938318351302135E-3</v>
      </c>
      <c r="AC97" s="296">
        <v>2.4943744528205716E-3</v>
      </c>
      <c r="AD97" s="296">
        <v>6.6656381378485752E-3</v>
      </c>
      <c r="AE97" s="296">
        <v>6.5589234493561452E-2</v>
      </c>
      <c r="AF97" s="296">
        <v>5.9086739780658025E-3</v>
      </c>
      <c r="AG97" s="296">
        <v>1.8934799754622731E-2</v>
      </c>
      <c r="AH97" s="296">
        <v>4.8828006871746701E-3</v>
      </c>
      <c r="AI97" s="296">
        <v>4.8129353326735258E-3</v>
      </c>
      <c r="AJ97" s="296">
        <v>1.3830864359406964E-2</v>
      </c>
      <c r="AK97" s="296">
        <v>2.8794042739995841E-2</v>
      </c>
      <c r="AL97" s="296">
        <v>0</v>
      </c>
      <c r="AM97" s="296">
        <v>0</v>
      </c>
      <c r="AN97" s="296">
        <v>1.067768861751889E-3</v>
      </c>
      <c r="AO97" s="296">
        <v>7.0418599239809154E-3</v>
      </c>
      <c r="AP97" s="296">
        <v>2.4151037447816062E-3</v>
      </c>
      <c r="AQ97" s="296">
        <v>0</v>
      </c>
      <c r="AR97" s="296">
        <v>5.4782971633245926E-3</v>
      </c>
      <c r="AS97" s="296">
        <v>4.847540951744618E-3</v>
      </c>
      <c r="AT97" s="296">
        <v>9.8486894718990293E-3</v>
      </c>
      <c r="AU97" s="296">
        <v>2.146680995597125E-2</v>
      </c>
      <c r="AV97" s="296">
        <v>2.3068440622424323E-2</v>
      </c>
      <c r="AW97" s="296">
        <v>7.9453182720903067E-3</v>
      </c>
      <c r="AX97" s="296">
        <v>3.296871697315578E-2</v>
      </c>
      <c r="AY97" s="296">
        <v>1.0811973786745104E-2</v>
      </c>
      <c r="AZ97" s="296">
        <v>4.5372758910356414E-2</v>
      </c>
      <c r="BA97" s="296">
        <v>9.5095158798343959E-3</v>
      </c>
      <c r="BB97" s="296">
        <v>9.2959157000309933E-3</v>
      </c>
      <c r="BC97" s="296">
        <v>7.2473264107319382E-3</v>
      </c>
      <c r="BD97" s="296">
        <v>9.8665036822978905E-3</v>
      </c>
      <c r="BE97" s="296">
        <v>4.3254025556301156E-3</v>
      </c>
      <c r="BF97" s="296">
        <v>9.7470557968389795E-3</v>
      </c>
      <c r="BG97" s="296">
        <v>2.0329232167248908E-2</v>
      </c>
      <c r="BH97" s="296">
        <v>4.3605959117681024E-2</v>
      </c>
      <c r="BI97" s="296">
        <v>7.2941102439291246E-3</v>
      </c>
      <c r="BJ97" s="296">
        <v>2.3871275677426768E-2</v>
      </c>
      <c r="BK97" s="296">
        <v>7.343966755846215E-3</v>
      </c>
      <c r="BL97" s="296">
        <v>2.7325722949156153E-3</v>
      </c>
      <c r="BM97" s="296">
        <v>1.5901109341546999E-2</v>
      </c>
      <c r="BN97" s="296">
        <v>9.2677680208498401E-3</v>
      </c>
      <c r="BO97" s="296">
        <v>9.6292975408432367E-3</v>
      </c>
      <c r="BP97" s="296">
        <v>2.2156294640011931E-3</v>
      </c>
      <c r="BQ97" s="296">
        <v>2.4835324081761763E-2</v>
      </c>
      <c r="BR97" s="296">
        <v>6.9454374206913104E-3</v>
      </c>
      <c r="BS97" s="296">
        <v>1.1953194832305005E-2</v>
      </c>
      <c r="BT97" s="296">
        <v>5.0765196968397914E-3</v>
      </c>
      <c r="BU97" s="296">
        <v>3.8677167594079174E-3</v>
      </c>
      <c r="BV97" s="296">
        <v>4.4608458371710917E-3</v>
      </c>
      <c r="BW97" s="296">
        <v>0</v>
      </c>
      <c r="BX97" s="296">
        <v>4.8098878284725853E-3</v>
      </c>
      <c r="BY97" s="296">
        <v>4.2552413150983529E-2</v>
      </c>
      <c r="BZ97" s="296">
        <v>0.14434555316795378</v>
      </c>
      <c r="CA97" s="296">
        <v>7.3950764425310877E-3</v>
      </c>
      <c r="CB97" s="296">
        <v>0.20295459971871976</v>
      </c>
      <c r="CC97" s="296">
        <v>2.1167044265140374E-2</v>
      </c>
      <c r="CD97" s="296">
        <v>1.4346996348373504E-2</v>
      </c>
      <c r="CE97" s="296">
        <v>8.1365789321586977E-3</v>
      </c>
      <c r="CF97" s="296">
        <v>2.5542883585452593E-4</v>
      </c>
      <c r="CG97" s="296">
        <v>1.4976393386786179E-2</v>
      </c>
      <c r="CH97" s="296">
        <v>2.488086162727789E-2</v>
      </c>
      <c r="CI97" s="296">
        <v>2.9221694935077605E-2</v>
      </c>
      <c r="CJ97" s="296">
        <v>1.7796608931773185E-2</v>
      </c>
      <c r="CK97" s="296">
        <v>3.6843239291445866E-3</v>
      </c>
      <c r="CL97" s="296">
        <v>5.8773175612212031E-3</v>
      </c>
      <c r="CM97" s="296">
        <v>1.5511396187460526E-2</v>
      </c>
      <c r="CN97" s="296">
        <v>1.5839522111988257E-2</v>
      </c>
      <c r="CO97" s="296">
        <v>2.820839901732802E-2</v>
      </c>
      <c r="CP97" s="296">
        <v>4.7246744340529393E-3</v>
      </c>
      <c r="CQ97" s="296">
        <v>3.4589163764417378E-3</v>
      </c>
      <c r="CR97" s="296">
        <v>2.2646855085840163E-3</v>
      </c>
      <c r="CS97" s="296">
        <v>1.9229955636634499E-2</v>
      </c>
      <c r="CT97" s="296">
        <v>2.0735742057035617E-2</v>
      </c>
      <c r="CU97" s="296">
        <v>1.863539984469623E-2</v>
      </c>
      <c r="CV97" s="296">
        <v>3.3003503757426051E-3</v>
      </c>
      <c r="CW97" s="296">
        <v>5.5749485553968029E-3</v>
      </c>
      <c r="CX97" s="296">
        <v>1.0066800237209468E-2</v>
      </c>
      <c r="CY97" s="296">
        <v>7.1154698467342124E-3</v>
      </c>
      <c r="CZ97" s="296">
        <v>0</v>
      </c>
      <c r="DA97" s="297">
        <v>9.4669692698014299E-3</v>
      </c>
      <c r="DB97" s="302"/>
      <c r="DC97" s="302"/>
    </row>
    <row r="98" spans="1:107" s="299" customFormat="1" ht="15" customHeight="1">
      <c r="A98" s="300" t="s">
        <v>423</v>
      </c>
      <c r="B98" s="301" t="s">
        <v>672</v>
      </c>
      <c r="C98" s="295">
        <v>6.8464857250102556E-5</v>
      </c>
      <c r="D98" s="296">
        <v>0</v>
      </c>
      <c r="E98" s="296">
        <v>1.1970946593605994E-3</v>
      </c>
      <c r="F98" s="296">
        <v>6.1360481215589312E-4</v>
      </c>
      <c r="G98" s="296">
        <v>8.7836053404492863E-4</v>
      </c>
      <c r="H98" s="296">
        <v>0</v>
      </c>
      <c r="I98" s="296">
        <v>0</v>
      </c>
      <c r="J98" s="296">
        <v>2.6199891302310764E-3</v>
      </c>
      <c r="K98" s="296">
        <v>3.7774238050872835E-3</v>
      </c>
      <c r="L98" s="296">
        <v>9.2609153993238025E-4</v>
      </c>
      <c r="M98" s="296">
        <v>3.3195428975100604E-4</v>
      </c>
      <c r="N98" s="296">
        <v>1.4161410379467724E-2</v>
      </c>
      <c r="O98" s="296">
        <v>5.5355998050158426E-3</v>
      </c>
      <c r="P98" s="296">
        <v>2.2195581352421983E-2</v>
      </c>
      <c r="Q98" s="296">
        <v>9.4398717403969563E-5</v>
      </c>
      <c r="R98" s="296">
        <v>3.6572540771319595E-4</v>
      </c>
      <c r="S98" s="296">
        <v>8.7444883082205829E-4</v>
      </c>
      <c r="T98" s="296">
        <v>1.2558876070997208E-3</v>
      </c>
      <c r="U98" s="296">
        <v>6.5659016300164538E-3</v>
      </c>
      <c r="V98" s="296">
        <v>9.4809197028469308E-3</v>
      </c>
      <c r="W98" s="296">
        <v>8.0174638801643657E-3</v>
      </c>
      <c r="X98" s="296">
        <v>7.7540418269963617E-4</v>
      </c>
      <c r="Y98" s="296">
        <v>2.5620722284466994E-3</v>
      </c>
      <c r="Z98" s="296">
        <v>3.4547738693467339E-3</v>
      </c>
      <c r="AA98" s="296">
        <v>1.5794794035885772E-3</v>
      </c>
      <c r="AB98" s="296">
        <v>1.0839090094516865E-3</v>
      </c>
      <c r="AC98" s="296">
        <v>4.1568619884517169E-2</v>
      </c>
      <c r="AD98" s="296">
        <v>3.3368046180943934E-3</v>
      </c>
      <c r="AE98" s="296">
        <v>1.5908212462111194E-4</v>
      </c>
      <c r="AF98" s="296">
        <v>3.2047856430707875E-3</v>
      </c>
      <c r="AG98" s="296">
        <v>3.7963368679344491E-3</v>
      </c>
      <c r="AH98" s="296">
        <v>5.551058750860577E-3</v>
      </c>
      <c r="AI98" s="296">
        <v>2.6740863849414576E-3</v>
      </c>
      <c r="AJ98" s="296">
        <v>6.8055107712109439E-4</v>
      </c>
      <c r="AK98" s="296">
        <v>1.898342405410961E-3</v>
      </c>
      <c r="AL98" s="296">
        <v>0</v>
      </c>
      <c r="AM98" s="296">
        <v>0</v>
      </c>
      <c r="AN98" s="296">
        <v>3.9866734240465016E-4</v>
      </c>
      <c r="AO98" s="296">
        <v>4.4397061893161892E-4</v>
      </c>
      <c r="AP98" s="296">
        <v>4.6524186345982098E-4</v>
      </c>
      <c r="AQ98" s="296">
        <v>0</v>
      </c>
      <c r="AR98" s="296">
        <v>7.092104234809345E-4</v>
      </c>
      <c r="AS98" s="296">
        <v>1.9576600637567021E-3</v>
      </c>
      <c r="AT98" s="296">
        <v>1.1931204665187531E-3</v>
      </c>
      <c r="AU98" s="296">
        <v>3.7071623981517043E-3</v>
      </c>
      <c r="AV98" s="296">
        <v>3.0782037858734616E-3</v>
      </c>
      <c r="AW98" s="296">
        <v>4.8922921316987061E-3</v>
      </c>
      <c r="AX98" s="296">
        <v>6.719026224515286E-3</v>
      </c>
      <c r="AY98" s="296">
        <v>2.3542131910791867E-3</v>
      </c>
      <c r="AZ98" s="296">
        <v>4.6213048521940876E-3</v>
      </c>
      <c r="BA98" s="296">
        <v>1.1022369300283196E-2</v>
      </c>
      <c r="BB98" s="296">
        <v>5.1899980919124658E-3</v>
      </c>
      <c r="BC98" s="296">
        <v>2.9050416254769161E-3</v>
      </c>
      <c r="BD98" s="296">
        <v>7.5127067209274584E-3</v>
      </c>
      <c r="BE98" s="296">
        <v>5.3447099362649748E-3</v>
      </c>
      <c r="BF98" s="296">
        <v>7.2097449416675848E-3</v>
      </c>
      <c r="BG98" s="296">
        <v>1.5127969732576026E-3</v>
      </c>
      <c r="BH98" s="296">
        <v>5.3493474997112827E-3</v>
      </c>
      <c r="BI98" s="296">
        <v>4.6733015759530148E-3</v>
      </c>
      <c r="BJ98" s="296">
        <v>1.2216840885746457E-4</v>
      </c>
      <c r="BK98" s="296">
        <v>1.7728770313119302E-3</v>
      </c>
      <c r="BL98" s="296">
        <v>3.745829623887841E-4</v>
      </c>
      <c r="BM98" s="296">
        <v>7.8845335337115639E-4</v>
      </c>
      <c r="BN98" s="296">
        <v>2.1427756606474495E-3</v>
      </c>
      <c r="BO98" s="296">
        <v>5.887477315044477E-3</v>
      </c>
      <c r="BP98" s="296">
        <v>3.8442547626857302E-3</v>
      </c>
      <c r="BQ98" s="296">
        <v>7.4855910469254249E-4</v>
      </c>
      <c r="BR98" s="296">
        <v>4.0122780486569858E-3</v>
      </c>
      <c r="BS98" s="296">
        <v>1.2764431053353011E-2</v>
      </c>
      <c r="BT98" s="296">
        <v>2.483806506864656E-2</v>
      </c>
      <c r="BU98" s="296">
        <v>1.5795095377186569E-2</v>
      </c>
      <c r="BV98" s="296">
        <v>1.3200832830287369E-2</v>
      </c>
      <c r="BW98" s="296">
        <v>0</v>
      </c>
      <c r="BX98" s="296">
        <v>4.320510026005411E-3</v>
      </c>
      <c r="BY98" s="296">
        <v>3.7177567879952073E-3</v>
      </c>
      <c r="BZ98" s="296">
        <v>0</v>
      </c>
      <c r="CA98" s="296">
        <v>4.3829408383877499E-3</v>
      </c>
      <c r="CB98" s="296">
        <v>8.5589453718470151E-3</v>
      </c>
      <c r="CC98" s="296">
        <v>4.6075708493978299E-3</v>
      </c>
      <c r="CD98" s="296">
        <v>5.8201617045896539E-4</v>
      </c>
      <c r="CE98" s="296">
        <v>9.6413722891098234E-3</v>
      </c>
      <c r="CF98" s="296">
        <v>9.2772416799624083E-4</v>
      </c>
      <c r="CG98" s="296">
        <v>1.6316152467365095E-2</v>
      </c>
      <c r="CH98" s="296">
        <v>1.8143197117773811E-2</v>
      </c>
      <c r="CI98" s="296">
        <v>2.2764535598493129E-2</v>
      </c>
      <c r="CJ98" s="296">
        <v>2.3146252657211086E-3</v>
      </c>
      <c r="CK98" s="296">
        <v>3.7957180281128823E-3</v>
      </c>
      <c r="CL98" s="296">
        <v>1.4953404592053204E-3</v>
      </c>
      <c r="CM98" s="296">
        <v>1.4272822913195691E-3</v>
      </c>
      <c r="CN98" s="296">
        <v>1.4018503895194489E-3</v>
      </c>
      <c r="CO98" s="296">
        <v>1.1243454083371058E-3</v>
      </c>
      <c r="CP98" s="296">
        <v>4.1302052613248182E-3</v>
      </c>
      <c r="CQ98" s="296">
        <v>6.5922728267526131E-3</v>
      </c>
      <c r="CR98" s="296">
        <v>1.3887742903579247E-4</v>
      </c>
      <c r="CS98" s="296">
        <v>2.0488240235817233E-3</v>
      </c>
      <c r="CT98" s="296">
        <v>1.2631743390006325E-2</v>
      </c>
      <c r="CU98" s="296">
        <v>2.7911527879603474E-3</v>
      </c>
      <c r="CV98" s="296">
        <v>9.1547595917396904E-3</v>
      </c>
      <c r="CW98" s="296">
        <v>7.2286383198450011E-3</v>
      </c>
      <c r="CX98" s="296">
        <v>8.3802934537748064E-3</v>
      </c>
      <c r="CY98" s="296">
        <v>8.178807386324316E-3</v>
      </c>
      <c r="CZ98" s="296">
        <v>0</v>
      </c>
      <c r="DA98" s="297">
        <v>4.1969626056435408E-3</v>
      </c>
      <c r="DC98" s="298"/>
    </row>
    <row r="99" spans="1:107" s="299" customFormat="1" ht="15" customHeight="1">
      <c r="A99" s="300" t="s">
        <v>424</v>
      </c>
      <c r="B99" s="301" t="s">
        <v>673</v>
      </c>
      <c r="C99" s="295">
        <v>2.1623327730784993E-2</v>
      </c>
      <c r="D99" s="296">
        <v>5.4441234643523503E-3</v>
      </c>
      <c r="E99" s="296">
        <v>2.4662948705462637E-2</v>
      </c>
      <c r="F99" s="296">
        <v>4.5503318206456631E-2</v>
      </c>
      <c r="G99" s="296">
        <v>1.0902469657496649E-3</v>
      </c>
      <c r="H99" s="296">
        <v>0</v>
      </c>
      <c r="I99" s="296">
        <v>0</v>
      </c>
      <c r="J99" s="296">
        <v>6.750565945311233E-3</v>
      </c>
      <c r="K99" s="296">
        <v>1.4420511617067135E-3</v>
      </c>
      <c r="L99" s="296">
        <v>4.8108839004191413E-3</v>
      </c>
      <c r="M99" s="296">
        <v>2.2943143126005166E-3</v>
      </c>
      <c r="N99" s="296">
        <v>4.8652915112658646E-3</v>
      </c>
      <c r="O99" s="296">
        <v>4.6260960844041856E-3</v>
      </c>
      <c r="P99" s="296">
        <v>7.2294687320911023E-3</v>
      </c>
      <c r="Q99" s="296">
        <v>2.1567150122433604E-3</v>
      </c>
      <c r="R99" s="296">
        <v>3.3951247076551192E-3</v>
      </c>
      <c r="S99" s="296">
        <v>9.4716583853649624E-4</v>
      </c>
      <c r="T99" s="296">
        <v>1.4353616107819173E-2</v>
      </c>
      <c r="U99" s="296">
        <v>1.9522896570690683E-3</v>
      </c>
      <c r="V99" s="296">
        <v>6.7596245303234376E-3</v>
      </c>
      <c r="W99" s="296">
        <v>4.8424002930742751E-3</v>
      </c>
      <c r="X99" s="296">
        <v>3.1533647158613763E-3</v>
      </c>
      <c r="Y99" s="296">
        <v>8.8905659501100093E-3</v>
      </c>
      <c r="Z99" s="296">
        <v>2.8791277817659729E-2</v>
      </c>
      <c r="AA99" s="296">
        <v>1.051301491028557E-2</v>
      </c>
      <c r="AB99" s="296">
        <v>6.0641096048790356E-3</v>
      </c>
      <c r="AC99" s="296">
        <v>6.449528718897363E-3</v>
      </c>
      <c r="AD99" s="296">
        <v>3.5134544426016637E-3</v>
      </c>
      <c r="AE99" s="296">
        <v>9.7490693085420192E-3</v>
      </c>
      <c r="AF99" s="296">
        <v>6.0119527132887051E-3</v>
      </c>
      <c r="AG99" s="296">
        <v>1.4073846872900418E-2</v>
      </c>
      <c r="AH99" s="296">
        <v>1.7459898725381067E-3</v>
      </c>
      <c r="AI99" s="296">
        <v>6.0442382028346809E-3</v>
      </c>
      <c r="AJ99" s="296">
        <v>1.9102191704943344E-2</v>
      </c>
      <c r="AK99" s="296">
        <v>1.8548730818856139E-2</v>
      </c>
      <c r="AL99" s="296">
        <v>0</v>
      </c>
      <c r="AM99" s="296">
        <v>0</v>
      </c>
      <c r="AN99" s="296">
        <v>4.4803638144394588E-3</v>
      </c>
      <c r="AO99" s="296">
        <v>6.7963206367444339E-3</v>
      </c>
      <c r="AP99" s="296">
        <v>4.2710864643695353E-3</v>
      </c>
      <c r="AQ99" s="296">
        <v>0</v>
      </c>
      <c r="AR99" s="296">
        <v>6.0266257381026414E-3</v>
      </c>
      <c r="AS99" s="296">
        <v>9.5617084273187901E-3</v>
      </c>
      <c r="AT99" s="296">
        <v>6.5829492872457283E-3</v>
      </c>
      <c r="AU99" s="296">
        <v>8.417029973423109E-3</v>
      </c>
      <c r="AV99" s="296">
        <v>7.120202470156105E-3</v>
      </c>
      <c r="AW99" s="296">
        <v>7.1259803830345863E-3</v>
      </c>
      <c r="AX99" s="296">
        <v>1.0070455266040237E-2</v>
      </c>
      <c r="AY99" s="296">
        <v>1.0264822502923052E-2</v>
      </c>
      <c r="AZ99" s="296">
        <v>6.6848113924556979E-3</v>
      </c>
      <c r="BA99" s="296">
        <v>3.1614712048733751E-3</v>
      </c>
      <c r="BB99" s="296">
        <v>4.9722775837214763E-3</v>
      </c>
      <c r="BC99" s="296">
        <v>6.0035457226656642E-3</v>
      </c>
      <c r="BD99" s="296">
        <v>4.7409940405289484E-3</v>
      </c>
      <c r="BE99" s="296">
        <v>4.6084019242258216E-3</v>
      </c>
      <c r="BF99" s="296">
        <v>4.099152442604447E-3</v>
      </c>
      <c r="BG99" s="296">
        <v>2.2585005107017683E-3</v>
      </c>
      <c r="BH99" s="296">
        <v>2.7379605035223469E-3</v>
      </c>
      <c r="BI99" s="296">
        <v>2.5574340955831902E-3</v>
      </c>
      <c r="BJ99" s="296">
        <v>2.612501808994497E-3</v>
      </c>
      <c r="BK99" s="296">
        <v>4.7258162405866035E-3</v>
      </c>
      <c r="BL99" s="296">
        <v>1.3143308826370912E-2</v>
      </c>
      <c r="BM99" s="296">
        <v>1.1457816338667009E-2</v>
      </c>
      <c r="BN99" s="296">
        <v>3.6708691801201211E-2</v>
      </c>
      <c r="BO99" s="296">
        <v>8.7828395772411496E-3</v>
      </c>
      <c r="BP99" s="296">
        <v>2.1781593825067377E-2</v>
      </c>
      <c r="BQ99" s="296">
        <v>3.8290140942195301E-2</v>
      </c>
      <c r="BR99" s="296">
        <v>4.9477527064394945E-4</v>
      </c>
      <c r="BS99" s="296">
        <v>7.2414209149817383E-4</v>
      </c>
      <c r="BT99" s="296">
        <v>2.8880537212830353E-3</v>
      </c>
      <c r="BU99" s="296">
        <v>3.5823277516675587E-3</v>
      </c>
      <c r="BV99" s="296">
        <v>2.2717008601145982E-3</v>
      </c>
      <c r="BW99" s="296">
        <v>0</v>
      </c>
      <c r="BX99" s="296">
        <v>2.2253991037602433E-3</v>
      </c>
      <c r="BY99" s="296">
        <v>3.9293336029967346E-2</v>
      </c>
      <c r="BZ99" s="296">
        <v>0.21745602696510169</v>
      </c>
      <c r="CA99" s="296">
        <v>1.8970116479250455E-3</v>
      </c>
      <c r="CB99" s="296">
        <v>6.9331890907142089E-3</v>
      </c>
      <c r="CC99" s="296">
        <v>2.250954761053036E-2</v>
      </c>
      <c r="CD99" s="296">
        <v>1.0088123579239605E-2</v>
      </c>
      <c r="CE99" s="296">
        <v>1.3625966717167936E-2</v>
      </c>
      <c r="CF99" s="296">
        <v>5.0141388762050079E-4</v>
      </c>
      <c r="CG99" s="296">
        <v>4.7023595127273846E-3</v>
      </c>
      <c r="CH99" s="296">
        <v>1.2334733714784661E-2</v>
      </c>
      <c r="CI99" s="296">
        <v>1.7801112535620198E-2</v>
      </c>
      <c r="CJ99" s="296">
        <v>2.2679030984150493E-2</v>
      </c>
      <c r="CK99" s="296">
        <v>2.5823850107287759E-3</v>
      </c>
      <c r="CL99" s="296">
        <v>1.4020315395344566E-2</v>
      </c>
      <c r="CM99" s="296">
        <v>3.1600193298706183E-3</v>
      </c>
      <c r="CN99" s="296">
        <v>6.2563957521116582E-3</v>
      </c>
      <c r="CO99" s="296">
        <v>3.4287078560086702E-3</v>
      </c>
      <c r="CP99" s="296">
        <v>8.8617197613784209E-3</v>
      </c>
      <c r="CQ99" s="296">
        <v>9.1361557418076556E-2</v>
      </c>
      <c r="CR99" s="296">
        <v>3.5446125151829727E-4</v>
      </c>
      <c r="CS99" s="296">
        <v>6.4301095569085981E-3</v>
      </c>
      <c r="CT99" s="296">
        <v>5.3322219938159183E-3</v>
      </c>
      <c r="CU99" s="296">
        <v>7.5993314564378285E-3</v>
      </c>
      <c r="CV99" s="296">
        <v>4.3637470930300241E-3</v>
      </c>
      <c r="CW99" s="296">
        <v>7.934982788932109E-3</v>
      </c>
      <c r="CX99" s="296">
        <v>6.675925606950614E-3</v>
      </c>
      <c r="CY99" s="296">
        <v>2.931452984405438E-3</v>
      </c>
      <c r="CZ99" s="296">
        <v>0</v>
      </c>
      <c r="DA99" s="297">
        <v>1.9728984278367074E-2</v>
      </c>
      <c r="DC99" s="298"/>
    </row>
    <row r="100" spans="1:107" s="299" customFormat="1" ht="15" customHeight="1">
      <c r="A100" s="300" t="s">
        <v>425</v>
      </c>
      <c r="B100" s="301" t="s">
        <v>674</v>
      </c>
      <c r="C100" s="295">
        <v>2.0015123915444712E-4</v>
      </c>
      <c r="D100" s="296">
        <v>5.0931741336128478E-4</v>
      </c>
      <c r="E100" s="296">
        <v>7.5165181019944743E-3</v>
      </c>
      <c r="F100" s="296">
        <v>1.7315727335448078E-3</v>
      </c>
      <c r="G100" s="296">
        <v>4.9584749693414214E-3</v>
      </c>
      <c r="H100" s="296">
        <v>0</v>
      </c>
      <c r="I100" s="296">
        <v>0</v>
      </c>
      <c r="J100" s="296">
        <v>1.1229595757041924E-2</v>
      </c>
      <c r="K100" s="296">
        <v>5.9512257156935705E-3</v>
      </c>
      <c r="L100" s="296">
        <v>4.1865249585290804E-3</v>
      </c>
      <c r="M100" s="296">
        <v>4.2489992052216171E-4</v>
      </c>
      <c r="N100" s="296">
        <v>1.382503969736355E-2</v>
      </c>
      <c r="O100" s="296">
        <v>8.3071623263409958E-3</v>
      </c>
      <c r="P100" s="296">
        <v>1.1234683513231685E-2</v>
      </c>
      <c r="Q100" s="296">
        <v>2.5209495065422033E-3</v>
      </c>
      <c r="R100" s="296">
        <v>3.4469227267732972E-3</v>
      </c>
      <c r="S100" s="296">
        <v>8.4963066624223378E-3</v>
      </c>
      <c r="T100" s="296">
        <v>5.565966160272039E-3</v>
      </c>
      <c r="U100" s="296">
        <v>1.0799550492893077E-2</v>
      </c>
      <c r="V100" s="296">
        <v>5.3142718954468128E-3</v>
      </c>
      <c r="W100" s="296">
        <v>9.1903146457470858E-3</v>
      </c>
      <c r="X100" s="296">
        <v>1.8589198058100612E-2</v>
      </c>
      <c r="Y100" s="296">
        <v>5.1367998188773878E-3</v>
      </c>
      <c r="Z100" s="296">
        <v>3.8038406317300787E-2</v>
      </c>
      <c r="AA100" s="296">
        <v>5.7745766995198379E-3</v>
      </c>
      <c r="AB100" s="296">
        <v>8.9111772697054656E-3</v>
      </c>
      <c r="AC100" s="296">
        <v>1.4164132256165324E-2</v>
      </c>
      <c r="AD100" s="296">
        <v>9.3009861020043449E-3</v>
      </c>
      <c r="AE100" s="296">
        <v>5.4154037064914461E-3</v>
      </c>
      <c r="AF100" s="296">
        <v>1.0499609742201965E-2</v>
      </c>
      <c r="AG100" s="296">
        <v>1.4305056524406275E-2</v>
      </c>
      <c r="AH100" s="296">
        <v>4.3644599437649197E-3</v>
      </c>
      <c r="AI100" s="296">
        <v>3.2565218203208159E-2</v>
      </c>
      <c r="AJ100" s="296">
        <v>2.4336022846928523E-2</v>
      </c>
      <c r="AK100" s="296">
        <v>2.2195949908659838E-2</v>
      </c>
      <c r="AL100" s="296">
        <v>0</v>
      </c>
      <c r="AM100" s="296">
        <v>0</v>
      </c>
      <c r="AN100" s="296">
        <v>1.4907444257349432E-3</v>
      </c>
      <c r="AO100" s="296">
        <v>5.0645044406567134E-3</v>
      </c>
      <c r="AP100" s="296">
        <v>2.2132220076017195E-3</v>
      </c>
      <c r="AQ100" s="296">
        <v>0</v>
      </c>
      <c r="AR100" s="296">
        <v>6.0384320546482797E-3</v>
      </c>
      <c r="AS100" s="296">
        <v>8.6319079081266879E-3</v>
      </c>
      <c r="AT100" s="296">
        <v>1.2226824205950355E-2</v>
      </c>
      <c r="AU100" s="296">
        <v>2.1169794921077005E-2</v>
      </c>
      <c r="AV100" s="296">
        <v>1.4516923930652872E-2</v>
      </c>
      <c r="AW100" s="296">
        <v>1.3365661528174861E-2</v>
      </c>
      <c r="AX100" s="296">
        <v>1.6325514378086509E-2</v>
      </c>
      <c r="AY100" s="296">
        <v>1.419594111184677E-2</v>
      </c>
      <c r="AZ100" s="296">
        <v>1.6375471018840754E-2</v>
      </c>
      <c r="BA100" s="296">
        <v>1.5815487744084172E-2</v>
      </c>
      <c r="BB100" s="296">
        <v>1.7298743640167778E-2</v>
      </c>
      <c r="BC100" s="296">
        <v>1.6799699348861528E-2</v>
      </c>
      <c r="BD100" s="296">
        <v>2.2710967547678609E-2</v>
      </c>
      <c r="BE100" s="296">
        <v>2.2122226280575683E-2</v>
      </c>
      <c r="BF100" s="296">
        <v>9.9663626207153692E-3</v>
      </c>
      <c r="BG100" s="296">
        <v>7.4704578945592858E-3</v>
      </c>
      <c r="BH100" s="296">
        <v>1.4239519575008661E-2</v>
      </c>
      <c r="BI100" s="296">
        <v>6.2330275385047299E-3</v>
      </c>
      <c r="BJ100" s="296">
        <v>1.0713561556209823E-2</v>
      </c>
      <c r="BK100" s="296">
        <v>4.0211795233848595E-2</v>
      </c>
      <c r="BL100" s="296">
        <v>1.4481111193917191E-2</v>
      </c>
      <c r="BM100" s="296">
        <v>5.2843526234457282E-2</v>
      </c>
      <c r="BN100" s="296">
        <v>2.5462023785625999E-2</v>
      </c>
      <c r="BO100" s="296">
        <v>1.3563149581140736E-2</v>
      </c>
      <c r="BP100" s="296">
        <v>5.9358786322225264E-2</v>
      </c>
      <c r="BQ100" s="296">
        <v>3.0453548952182566E-2</v>
      </c>
      <c r="BR100" s="296">
        <v>3.5766803781996093E-2</v>
      </c>
      <c r="BS100" s="296">
        <v>4.7849744942982747E-2</v>
      </c>
      <c r="BT100" s="296">
        <v>5.7721563288061321E-2</v>
      </c>
      <c r="BU100" s="296">
        <v>9.5772406800919155E-2</v>
      </c>
      <c r="BV100" s="296">
        <v>4.0592057443985509E-2</v>
      </c>
      <c r="BW100" s="296">
        <v>1.403268824776624E-3</v>
      </c>
      <c r="BX100" s="296">
        <v>1.8675299037489188E-2</v>
      </c>
      <c r="BY100" s="296">
        <v>1.1362042029400296E-2</v>
      </c>
      <c r="BZ100" s="296">
        <v>4.8505942575559092E-4</v>
      </c>
      <c r="CA100" s="296">
        <v>1.2293716244817576E-2</v>
      </c>
      <c r="CB100" s="296">
        <v>9.6507357032352917E-3</v>
      </c>
      <c r="CC100" s="296">
        <v>2.9379190018151227E-2</v>
      </c>
      <c r="CD100" s="296">
        <v>7.3216505940984125E-2</v>
      </c>
      <c r="CE100" s="296">
        <v>0.11682074449420878</v>
      </c>
      <c r="CF100" s="296">
        <v>8.8273219393652912E-3</v>
      </c>
      <c r="CG100" s="296">
        <v>8.1540875275162558E-2</v>
      </c>
      <c r="CH100" s="296">
        <v>7.0295844245696903E-2</v>
      </c>
      <c r="CI100" s="296">
        <v>8.7889333028111846E-2</v>
      </c>
      <c r="CJ100" s="296">
        <v>6.0491485807943723E-2</v>
      </c>
      <c r="CK100" s="296">
        <v>3.4521172447587671E-2</v>
      </c>
      <c r="CL100" s="296">
        <v>5.5608341162497459E-2</v>
      </c>
      <c r="CM100" s="296">
        <v>3.4566411377313429E-2</v>
      </c>
      <c r="CN100" s="296">
        <v>2.8639096564412384E-2</v>
      </c>
      <c r="CO100" s="296">
        <v>1.7617835319807828E-2</v>
      </c>
      <c r="CP100" s="296">
        <v>4.9681730765599529E-2</v>
      </c>
      <c r="CQ100" s="296">
        <v>3.9006915015136444E-2</v>
      </c>
      <c r="CR100" s="296">
        <v>3.4295433307172885E-2</v>
      </c>
      <c r="CS100" s="296">
        <v>2.0331720878815265E-2</v>
      </c>
      <c r="CT100" s="296">
        <v>7.7271624825579172E-2</v>
      </c>
      <c r="CU100" s="296">
        <v>8.0058015028006083E-3</v>
      </c>
      <c r="CV100" s="296">
        <v>1.005979128544149E-2</v>
      </c>
      <c r="CW100" s="296">
        <v>1.6709207118495641E-2</v>
      </c>
      <c r="CX100" s="296">
        <v>1.60782579205529E-2</v>
      </c>
      <c r="CY100" s="296">
        <v>1.7109200953549085E-2</v>
      </c>
      <c r="CZ100" s="296">
        <v>0</v>
      </c>
      <c r="DA100" s="297">
        <v>2.2227307093486966E-2</v>
      </c>
      <c r="DC100" s="298"/>
    </row>
    <row r="101" spans="1:107" s="299" customFormat="1" ht="15" customHeight="1">
      <c r="A101" s="300" t="s">
        <v>426</v>
      </c>
      <c r="B101" s="301" t="s">
        <v>675</v>
      </c>
      <c r="C101" s="295">
        <v>0</v>
      </c>
      <c r="D101" s="296">
        <v>0</v>
      </c>
      <c r="E101" s="296">
        <v>0</v>
      </c>
      <c r="F101" s="296">
        <v>0</v>
      </c>
      <c r="G101" s="296">
        <v>0</v>
      </c>
      <c r="H101" s="296">
        <v>0</v>
      </c>
      <c r="I101" s="296">
        <v>0</v>
      </c>
      <c r="J101" s="296">
        <v>0</v>
      </c>
      <c r="K101" s="296">
        <v>0</v>
      </c>
      <c r="L101" s="296">
        <v>0</v>
      </c>
      <c r="M101" s="296">
        <v>0</v>
      </c>
      <c r="N101" s="296">
        <v>0</v>
      </c>
      <c r="O101" s="296">
        <v>0</v>
      </c>
      <c r="P101" s="296">
        <v>0</v>
      </c>
      <c r="Q101" s="296">
        <v>0</v>
      </c>
      <c r="R101" s="296">
        <v>0</v>
      </c>
      <c r="S101" s="296">
        <v>0</v>
      </c>
      <c r="T101" s="296">
        <v>0</v>
      </c>
      <c r="U101" s="296">
        <v>0</v>
      </c>
      <c r="V101" s="296">
        <v>0</v>
      </c>
      <c r="W101" s="296">
        <v>0</v>
      </c>
      <c r="X101" s="296">
        <v>0</v>
      </c>
      <c r="Y101" s="296">
        <v>0</v>
      </c>
      <c r="Z101" s="296">
        <v>0</v>
      </c>
      <c r="AA101" s="296">
        <v>0</v>
      </c>
      <c r="AB101" s="296">
        <v>0</v>
      </c>
      <c r="AC101" s="296">
        <v>0</v>
      </c>
      <c r="AD101" s="296">
        <v>0</v>
      </c>
      <c r="AE101" s="296">
        <v>0</v>
      </c>
      <c r="AF101" s="296">
        <v>0</v>
      </c>
      <c r="AG101" s="296">
        <v>0</v>
      </c>
      <c r="AH101" s="296">
        <v>0</v>
      </c>
      <c r="AI101" s="296">
        <v>0</v>
      </c>
      <c r="AJ101" s="296">
        <v>0</v>
      </c>
      <c r="AK101" s="296">
        <v>0</v>
      </c>
      <c r="AL101" s="296">
        <v>0</v>
      </c>
      <c r="AM101" s="296">
        <v>0</v>
      </c>
      <c r="AN101" s="296">
        <v>0</v>
      </c>
      <c r="AO101" s="296">
        <v>0</v>
      </c>
      <c r="AP101" s="296">
        <v>0</v>
      </c>
      <c r="AQ101" s="296">
        <v>0</v>
      </c>
      <c r="AR101" s="296">
        <v>0</v>
      </c>
      <c r="AS101" s="296">
        <v>0</v>
      </c>
      <c r="AT101" s="296">
        <v>0</v>
      </c>
      <c r="AU101" s="296">
        <v>0</v>
      </c>
      <c r="AV101" s="296">
        <v>0</v>
      </c>
      <c r="AW101" s="296">
        <v>0</v>
      </c>
      <c r="AX101" s="296">
        <v>0</v>
      </c>
      <c r="AY101" s="296">
        <v>0</v>
      </c>
      <c r="AZ101" s="296">
        <v>0</v>
      </c>
      <c r="BA101" s="296">
        <v>0</v>
      </c>
      <c r="BB101" s="296">
        <v>0</v>
      </c>
      <c r="BC101" s="296">
        <v>0</v>
      </c>
      <c r="BD101" s="296">
        <v>0</v>
      </c>
      <c r="BE101" s="296">
        <v>0</v>
      </c>
      <c r="BF101" s="296">
        <v>0</v>
      </c>
      <c r="BG101" s="296">
        <v>0</v>
      </c>
      <c r="BH101" s="296">
        <v>0</v>
      </c>
      <c r="BI101" s="296">
        <v>0</v>
      </c>
      <c r="BJ101" s="296">
        <v>0</v>
      </c>
      <c r="BK101" s="296">
        <v>0</v>
      </c>
      <c r="BL101" s="296">
        <v>0</v>
      </c>
      <c r="BM101" s="296">
        <v>0</v>
      </c>
      <c r="BN101" s="296">
        <v>0</v>
      </c>
      <c r="BO101" s="296">
        <v>0</v>
      </c>
      <c r="BP101" s="296">
        <v>0</v>
      </c>
      <c r="BQ101" s="296">
        <v>0</v>
      </c>
      <c r="BR101" s="296">
        <v>0</v>
      </c>
      <c r="BS101" s="296">
        <v>0</v>
      </c>
      <c r="BT101" s="296">
        <v>0</v>
      </c>
      <c r="BU101" s="296">
        <v>0</v>
      </c>
      <c r="BV101" s="296">
        <v>0</v>
      </c>
      <c r="BW101" s="296">
        <v>0</v>
      </c>
      <c r="BX101" s="296">
        <v>0</v>
      </c>
      <c r="BY101" s="296">
        <v>0</v>
      </c>
      <c r="BZ101" s="296">
        <v>0</v>
      </c>
      <c r="CA101" s="296">
        <v>0</v>
      </c>
      <c r="CB101" s="296">
        <v>0</v>
      </c>
      <c r="CC101" s="296">
        <v>0</v>
      </c>
      <c r="CD101" s="296">
        <v>0</v>
      </c>
      <c r="CE101" s="296">
        <v>0</v>
      </c>
      <c r="CF101" s="296">
        <v>0</v>
      </c>
      <c r="CG101" s="296">
        <v>0</v>
      </c>
      <c r="CH101" s="296">
        <v>0</v>
      </c>
      <c r="CI101" s="296">
        <v>0</v>
      </c>
      <c r="CJ101" s="296">
        <v>0</v>
      </c>
      <c r="CK101" s="296">
        <v>0</v>
      </c>
      <c r="CL101" s="296">
        <v>0</v>
      </c>
      <c r="CM101" s="296">
        <v>0</v>
      </c>
      <c r="CN101" s="296">
        <v>0</v>
      </c>
      <c r="CO101" s="296">
        <v>0</v>
      </c>
      <c r="CP101" s="296">
        <v>0</v>
      </c>
      <c r="CQ101" s="296">
        <v>0</v>
      </c>
      <c r="CR101" s="296">
        <v>0</v>
      </c>
      <c r="CS101" s="296">
        <v>0</v>
      </c>
      <c r="CT101" s="296">
        <v>0</v>
      </c>
      <c r="CU101" s="296">
        <v>0</v>
      </c>
      <c r="CV101" s="296">
        <v>0</v>
      </c>
      <c r="CW101" s="296">
        <v>0</v>
      </c>
      <c r="CX101" s="296">
        <v>0</v>
      </c>
      <c r="CY101" s="296">
        <v>0</v>
      </c>
      <c r="CZ101" s="296">
        <v>0</v>
      </c>
      <c r="DA101" s="297">
        <v>0</v>
      </c>
      <c r="DC101" s="298"/>
    </row>
    <row r="102" spans="1:107" s="299" customFormat="1" ht="15" customHeight="1">
      <c r="A102" s="300" t="s">
        <v>427</v>
      </c>
      <c r="B102" s="301" t="s">
        <v>577</v>
      </c>
      <c r="C102" s="295">
        <v>0</v>
      </c>
      <c r="D102" s="296">
        <v>0</v>
      </c>
      <c r="E102" s="296">
        <v>0</v>
      </c>
      <c r="F102" s="296">
        <v>0</v>
      </c>
      <c r="G102" s="296">
        <v>0</v>
      </c>
      <c r="H102" s="296">
        <v>0</v>
      </c>
      <c r="I102" s="296">
        <v>0</v>
      </c>
      <c r="J102" s="296">
        <v>0</v>
      </c>
      <c r="K102" s="296">
        <v>0</v>
      </c>
      <c r="L102" s="296">
        <v>0</v>
      </c>
      <c r="M102" s="296">
        <v>0</v>
      </c>
      <c r="N102" s="296">
        <v>0</v>
      </c>
      <c r="O102" s="296">
        <v>8.3103240928509795E-3</v>
      </c>
      <c r="P102" s="296">
        <v>0</v>
      </c>
      <c r="Q102" s="296">
        <v>0</v>
      </c>
      <c r="R102" s="296">
        <v>0</v>
      </c>
      <c r="S102" s="296">
        <v>0</v>
      </c>
      <c r="T102" s="296">
        <v>0</v>
      </c>
      <c r="U102" s="296">
        <v>0</v>
      </c>
      <c r="V102" s="296">
        <v>0</v>
      </c>
      <c r="W102" s="296">
        <v>0</v>
      </c>
      <c r="X102" s="296">
        <v>0</v>
      </c>
      <c r="Y102" s="296">
        <v>0</v>
      </c>
      <c r="Z102" s="296">
        <v>0</v>
      </c>
      <c r="AA102" s="296">
        <v>0</v>
      </c>
      <c r="AB102" s="296">
        <v>0</v>
      </c>
      <c r="AC102" s="296">
        <v>0</v>
      </c>
      <c r="AD102" s="296">
        <v>0</v>
      </c>
      <c r="AE102" s="296">
        <v>0</v>
      </c>
      <c r="AF102" s="296">
        <v>0</v>
      </c>
      <c r="AG102" s="296">
        <v>0</v>
      </c>
      <c r="AH102" s="296">
        <v>0</v>
      </c>
      <c r="AI102" s="296">
        <v>0</v>
      </c>
      <c r="AJ102" s="296">
        <v>0</v>
      </c>
      <c r="AK102" s="296">
        <v>0</v>
      </c>
      <c r="AL102" s="296">
        <v>0</v>
      </c>
      <c r="AM102" s="296">
        <v>0</v>
      </c>
      <c r="AN102" s="296">
        <v>0</v>
      </c>
      <c r="AO102" s="296">
        <v>0</v>
      </c>
      <c r="AP102" s="296">
        <v>0</v>
      </c>
      <c r="AQ102" s="296">
        <v>0</v>
      </c>
      <c r="AR102" s="296">
        <v>0</v>
      </c>
      <c r="AS102" s="296">
        <v>0</v>
      </c>
      <c r="AT102" s="296">
        <v>0</v>
      </c>
      <c r="AU102" s="296">
        <v>0</v>
      </c>
      <c r="AV102" s="296">
        <v>0</v>
      </c>
      <c r="AW102" s="296">
        <v>0</v>
      </c>
      <c r="AX102" s="296">
        <v>0</v>
      </c>
      <c r="AY102" s="296">
        <v>0</v>
      </c>
      <c r="AZ102" s="296">
        <v>0</v>
      </c>
      <c r="BA102" s="296">
        <v>0</v>
      </c>
      <c r="BB102" s="296">
        <v>0</v>
      </c>
      <c r="BC102" s="296">
        <v>0</v>
      </c>
      <c r="BD102" s="296">
        <v>0</v>
      </c>
      <c r="BE102" s="296">
        <v>0</v>
      </c>
      <c r="BF102" s="296">
        <v>0</v>
      </c>
      <c r="BG102" s="296">
        <v>0</v>
      </c>
      <c r="BH102" s="296">
        <v>0</v>
      </c>
      <c r="BI102" s="296">
        <v>0</v>
      </c>
      <c r="BJ102" s="296">
        <v>0</v>
      </c>
      <c r="BK102" s="296">
        <v>0</v>
      </c>
      <c r="BL102" s="296">
        <v>0</v>
      </c>
      <c r="BM102" s="296">
        <v>0</v>
      </c>
      <c r="BN102" s="296">
        <v>0</v>
      </c>
      <c r="BO102" s="296">
        <v>0</v>
      </c>
      <c r="BP102" s="296">
        <v>0</v>
      </c>
      <c r="BQ102" s="296">
        <v>0</v>
      </c>
      <c r="BR102" s="296">
        <v>0</v>
      </c>
      <c r="BS102" s="296">
        <v>0</v>
      </c>
      <c r="BT102" s="296">
        <v>0</v>
      </c>
      <c r="BU102" s="296">
        <v>0</v>
      </c>
      <c r="BV102" s="296">
        <v>0</v>
      </c>
      <c r="BW102" s="296">
        <v>0</v>
      </c>
      <c r="BX102" s="296">
        <v>0</v>
      </c>
      <c r="BY102" s="296">
        <v>0</v>
      </c>
      <c r="BZ102" s="296">
        <v>0</v>
      </c>
      <c r="CA102" s="296">
        <v>0</v>
      </c>
      <c r="CB102" s="296">
        <v>0</v>
      </c>
      <c r="CC102" s="296">
        <v>0</v>
      </c>
      <c r="CD102" s="296">
        <v>0</v>
      </c>
      <c r="CE102" s="296">
        <v>0</v>
      </c>
      <c r="CF102" s="296">
        <v>0</v>
      </c>
      <c r="CG102" s="296">
        <v>0</v>
      </c>
      <c r="CH102" s="296">
        <v>0</v>
      </c>
      <c r="CI102" s="296">
        <v>0</v>
      </c>
      <c r="CJ102" s="296">
        <v>0</v>
      </c>
      <c r="CK102" s="296">
        <v>0</v>
      </c>
      <c r="CL102" s="296">
        <v>0</v>
      </c>
      <c r="CM102" s="296">
        <v>5.7462127348083198E-3</v>
      </c>
      <c r="CN102" s="296">
        <v>6.8883959672498257E-3</v>
      </c>
      <c r="CO102" s="296">
        <v>2.1088327668204711E-2</v>
      </c>
      <c r="CP102" s="296">
        <v>0</v>
      </c>
      <c r="CQ102" s="296">
        <v>0</v>
      </c>
      <c r="CR102" s="296">
        <v>0</v>
      </c>
      <c r="CS102" s="296">
        <v>0</v>
      </c>
      <c r="CT102" s="296">
        <v>0</v>
      </c>
      <c r="CU102" s="296">
        <v>1.0667582321904887E-2</v>
      </c>
      <c r="CV102" s="296">
        <v>5.1678869752998426E-3</v>
      </c>
      <c r="CW102" s="296">
        <v>0</v>
      </c>
      <c r="CX102" s="296">
        <v>0</v>
      </c>
      <c r="CY102" s="296">
        <v>0</v>
      </c>
      <c r="CZ102" s="296">
        <v>0</v>
      </c>
      <c r="DA102" s="297">
        <v>3.6755963410262387E-4</v>
      </c>
      <c r="DC102" s="298"/>
    </row>
    <row r="103" spans="1:107" s="299" customFormat="1" ht="15" customHeight="1">
      <c r="A103" s="300" t="s">
        <v>428</v>
      </c>
      <c r="B103" s="301" t="s">
        <v>676</v>
      </c>
      <c r="C103" s="295">
        <v>1.675186132862798E-8</v>
      </c>
      <c r="D103" s="296">
        <v>0</v>
      </c>
      <c r="E103" s="296">
        <v>1.7638103634751319E-4</v>
      </c>
      <c r="F103" s="296">
        <v>1.533601244342141E-6</v>
      </c>
      <c r="G103" s="296">
        <v>4.5406434224100854E-5</v>
      </c>
      <c r="H103" s="296">
        <v>0</v>
      </c>
      <c r="I103" s="296">
        <v>0</v>
      </c>
      <c r="J103" s="296">
        <v>3.7417337733801813E-5</v>
      </c>
      <c r="K103" s="296">
        <v>1.1118860190351983E-4</v>
      </c>
      <c r="L103" s="296">
        <v>6.3294595484418334E-5</v>
      </c>
      <c r="M103" s="296">
        <v>5.5610342550091656E-5</v>
      </c>
      <c r="N103" s="296">
        <v>1.1897322079217766E-4</v>
      </c>
      <c r="O103" s="296">
        <v>3.3846068802442667E-5</v>
      </c>
      <c r="P103" s="296">
        <v>2.0149775163300155E-4</v>
      </c>
      <c r="Q103" s="296">
        <v>4.2271351412914443E-5</v>
      </c>
      <c r="R103" s="296">
        <v>3.2962375802476886E-5</v>
      </c>
      <c r="S103" s="296">
        <v>1.836158070901442E-5</v>
      </c>
      <c r="T103" s="296">
        <v>6.0981859087628832E-5</v>
      </c>
      <c r="U103" s="296">
        <v>2.3392071668249845E-5</v>
      </c>
      <c r="V103" s="296">
        <v>6.5242285536192655E-5</v>
      </c>
      <c r="W103" s="296">
        <v>5.9303862471636113E-5</v>
      </c>
      <c r="X103" s="296">
        <v>4.0807786046830799E-5</v>
      </c>
      <c r="Y103" s="296">
        <v>2.6355662113445452E-5</v>
      </c>
      <c r="Z103" s="296">
        <v>7.515254845656856E-5</v>
      </c>
      <c r="AA103" s="296">
        <v>3.7907505686125855E-5</v>
      </c>
      <c r="AB103" s="296">
        <v>2.3123392201635981E-5</v>
      </c>
      <c r="AC103" s="296">
        <v>7.6775956503807849E-5</v>
      </c>
      <c r="AD103" s="296">
        <v>1.028528818091822E-5</v>
      </c>
      <c r="AE103" s="296">
        <v>3.214191264723234E-5</v>
      </c>
      <c r="AF103" s="296">
        <v>2.971656459193847E-5</v>
      </c>
      <c r="AG103" s="296">
        <v>5.1412379867379429E-5</v>
      </c>
      <c r="AH103" s="296">
        <v>5.1473758034731915E-5</v>
      </c>
      <c r="AI103" s="296">
        <v>1.6339564153797316E-6</v>
      </c>
      <c r="AJ103" s="296">
        <v>2.475217718812591E-6</v>
      </c>
      <c r="AK103" s="296">
        <v>4.1808593291811204E-6</v>
      </c>
      <c r="AL103" s="296">
        <v>0</v>
      </c>
      <c r="AM103" s="296">
        <v>0</v>
      </c>
      <c r="AN103" s="296">
        <v>2.5121275301867043E-5</v>
      </c>
      <c r="AO103" s="296">
        <v>3.4713126238294779E-5</v>
      </c>
      <c r="AP103" s="296">
        <v>4.984734251355225E-6</v>
      </c>
      <c r="AQ103" s="296">
        <v>0</v>
      </c>
      <c r="AR103" s="296">
        <v>1.6379185630216189E-5</v>
      </c>
      <c r="AS103" s="296">
        <v>4.565575414688098E-5</v>
      </c>
      <c r="AT103" s="296">
        <v>3.4851987963617013E-5</v>
      </c>
      <c r="AU103" s="296">
        <v>4.7980614770729324E-5</v>
      </c>
      <c r="AV103" s="296">
        <v>3.8514959415214284E-5</v>
      </c>
      <c r="AW103" s="296">
        <v>4.1381525915609113E-5</v>
      </c>
      <c r="AX103" s="296">
        <v>1.5732787609769222E-4</v>
      </c>
      <c r="AY103" s="296">
        <v>7.8390515669537656E-5</v>
      </c>
      <c r="AZ103" s="296">
        <v>5.3666146645865838E-5</v>
      </c>
      <c r="BA103" s="296">
        <v>8.2731409297737621E-5</v>
      </c>
      <c r="BB103" s="296">
        <v>3.4522046131600688E-5</v>
      </c>
      <c r="BC103" s="296">
        <v>2.6143577258355732E-6</v>
      </c>
      <c r="BD103" s="296">
        <v>2.9068281108268458E-5</v>
      </c>
      <c r="BE103" s="296">
        <v>5.9318026734167469E-5</v>
      </c>
      <c r="BF103" s="296">
        <v>4.3254238257132532E-5</v>
      </c>
      <c r="BG103" s="296">
        <v>4.3425800380567926E-5</v>
      </c>
      <c r="BH103" s="296">
        <v>4.1575239635061788E-5</v>
      </c>
      <c r="BI103" s="296">
        <v>4.1713907733052284E-5</v>
      </c>
      <c r="BJ103" s="296">
        <v>3.235599913560458E-6</v>
      </c>
      <c r="BK103" s="296">
        <v>8.794094332144273E-6</v>
      </c>
      <c r="BL103" s="296">
        <v>1.6452571381734134E-5</v>
      </c>
      <c r="BM103" s="296">
        <v>6.7949051056533766E-5</v>
      </c>
      <c r="BN103" s="296">
        <v>1.7275715558754173E-5</v>
      </c>
      <c r="BO103" s="296">
        <v>1.0021614263940434E-5</v>
      </c>
      <c r="BP103" s="296">
        <v>3.0156251929082505E-5</v>
      </c>
      <c r="BQ103" s="296">
        <v>9.7685816100471283E-5</v>
      </c>
      <c r="BR103" s="296">
        <v>7.4557290384838392E-5</v>
      </c>
      <c r="BS103" s="296">
        <v>5.8308492978592977E-5</v>
      </c>
      <c r="BT103" s="296">
        <v>8.1602452286955239E-5</v>
      </c>
      <c r="BU103" s="296">
        <v>5.7257984015252566E-5</v>
      </c>
      <c r="BV103" s="296">
        <v>2.439076782627548E-5</v>
      </c>
      <c r="BW103" s="296">
        <v>0</v>
      </c>
      <c r="BX103" s="296">
        <v>2.5467766181640965E-3</v>
      </c>
      <c r="BY103" s="296">
        <v>1.234456196417643E-4</v>
      </c>
      <c r="BZ103" s="296">
        <v>1.0680892184718895E-5</v>
      </c>
      <c r="CA103" s="296">
        <v>1.8596518264783066E-4</v>
      </c>
      <c r="CB103" s="296">
        <v>1.938942711809906E-4</v>
      </c>
      <c r="CC103" s="296">
        <v>1.9086940392437431E-4</v>
      </c>
      <c r="CD103" s="296">
        <v>3.4162500043094899E-5</v>
      </c>
      <c r="CE103" s="296">
        <v>6.2830496703205076E-5</v>
      </c>
      <c r="CF103" s="296">
        <v>3.8221801817851867E-4</v>
      </c>
      <c r="CG103" s="296">
        <v>3.9286620642906055E-4</v>
      </c>
      <c r="CH103" s="296">
        <v>1.1374000060878839E-3</v>
      </c>
      <c r="CI103" s="296">
        <v>1.8637197771080713E-4</v>
      </c>
      <c r="CJ103" s="296">
        <v>1.2677602238152293E-4</v>
      </c>
      <c r="CK103" s="296">
        <v>1.2149247615908123E-4</v>
      </c>
      <c r="CL103" s="296">
        <v>2.4096341135072021E-5</v>
      </c>
      <c r="CM103" s="296">
        <v>9.4593154831365839E-3</v>
      </c>
      <c r="CN103" s="296">
        <v>1.1868523521711419E-2</v>
      </c>
      <c r="CO103" s="296">
        <v>1.2004651842717141E-2</v>
      </c>
      <c r="CP103" s="296">
        <v>6.8439195589741248E-5</v>
      </c>
      <c r="CQ103" s="296">
        <v>5.3106852071672316E-5</v>
      </c>
      <c r="CR103" s="296">
        <v>1.4904738238832719E-4</v>
      </c>
      <c r="CS103" s="296">
        <v>1.8541799975118447E-5</v>
      </c>
      <c r="CT103" s="296">
        <v>7.9543759065851835E-5</v>
      </c>
      <c r="CU103" s="296">
        <v>8.8892080974829028E-3</v>
      </c>
      <c r="CV103" s="296">
        <v>3.0379307677401812E-3</v>
      </c>
      <c r="CW103" s="296">
        <v>2.1148923524545334E-2</v>
      </c>
      <c r="CX103" s="296">
        <v>7.2227510840665421E-5</v>
      </c>
      <c r="CY103" s="296">
        <v>4.983825298499441E-4</v>
      </c>
      <c r="CZ103" s="296">
        <v>0</v>
      </c>
      <c r="DA103" s="297">
        <v>1.7075561169302967E-3</v>
      </c>
      <c r="DC103" s="298"/>
    </row>
    <row r="104" spans="1:107" s="299" customFormat="1" ht="15" customHeight="1">
      <c r="A104" s="300" t="s">
        <v>429</v>
      </c>
      <c r="B104" s="301" t="s">
        <v>677</v>
      </c>
      <c r="C104" s="295">
        <v>0</v>
      </c>
      <c r="D104" s="296">
        <v>0</v>
      </c>
      <c r="E104" s="296">
        <v>0</v>
      </c>
      <c r="F104" s="296">
        <v>0</v>
      </c>
      <c r="G104" s="296">
        <v>0</v>
      </c>
      <c r="H104" s="296">
        <v>0</v>
      </c>
      <c r="I104" s="296">
        <v>0</v>
      </c>
      <c r="J104" s="296">
        <v>0</v>
      </c>
      <c r="K104" s="296">
        <v>0</v>
      </c>
      <c r="L104" s="296">
        <v>0</v>
      </c>
      <c r="M104" s="296">
        <v>0</v>
      </c>
      <c r="N104" s="296">
        <v>0</v>
      </c>
      <c r="O104" s="296">
        <v>0</v>
      </c>
      <c r="P104" s="296">
        <v>0</v>
      </c>
      <c r="Q104" s="296">
        <v>0</v>
      </c>
      <c r="R104" s="296">
        <v>0</v>
      </c>
      <c r="S104" s="296">
        <v>0</v>
      </c>
      <c r="T104" s="296">
        <v>0</v>
      </c>
      <c r="U104" s="296">
        <v>0</v>
      </c>
      <c r="V104" s="296">
        <v>0</v>
      </c>
      <c r="W104" s="296">
        <v>0</v>
      </c>
      <c r="X104" s="296">
        <v>0</v>
      </c>
      <c r="Y104" s="296">
        <v>0</v>
      </c>
      <c r="Z104" s="296">
        <v>0</v>
      </c>
      <c r="AA104" s="296">
        <v>0</v>
      </c>
      <c r="AB104" s="296">
        <v>0</v>
      </c>
      <c r="AC104" s="296">
        <v>0</v>
      </c>
      <c r="AD104" s="296">
        <v>0</v>
      </c>
      <c r="AE104" s="296">
        <v>0</v>
      </c>
      <c r="AF104" s="296">
        <v>0</v>
      </c>
      <c r="AG104" s="296">
        <v>0</v>
      </c>
      <c r="AH104" s="296">
        <v>0</v>
      </c>
      <c r="AI104" s="296">
        <v>0</v>
      </c>
      <c r="AJ104" s="296">
        <v>0</v>
      </c>
      <c r="AK104" s="296">
        <v>0</v>
      </c>
      <c r="AL104" s="296">
        <v>0</v>
      </c>
      <c r="AM104" s="296">
        <v>0</v>
      </c>
      <c r="AN104" s="296">
        <v>0</v>
      </c>
      <c r="AO104" s="296">
        <v>0</v>
      </c>
      <c r="AP104" s="296">
        <v>0</v>
      </c>
      <c r="AQ104" s="296">
        <v>0</v>
      </c>
      <c r="AR104" s="296">
        <v>0</v>
      </c>
      <c r="AS104" s="296">
        <v>0</v>
      </c>
      <c r="AT104" s="296">
        <v>0</v>
      </c>
      <c r="AU104" s="296">
        <v>0</v>
      </c>
      <c r="AV104" s="296">
        <v>0</v>
      </c>
      <c r="AW104" s="296">
        <v>0</v>
      </c>
      <c r="AX104" s="296">
        <v>0</v>
      </c>
      <c r="AY104" s="296">
        <v>0</v>
      </c>
      <c r="AZ104" s="296">
        <v>0</v>
      </c>
      <c r="BA104" s="296">
        <v>0</v>
      </c>
      <c r="BB104" s="296">
        <v>0</v>
      </c>
      <c r="BC104" s="296">
        <v>0</v>
      </c>
      <c r="BD104" s="296">
        <v>0</v>
      </c>
      <c r="BE104" s="296">
        <v>0</v>
      </c>
      <c r="BF104" s="296">
        <v>0</v>
      </c>
      <c r="BG104" s="296">
        <v>0</v>
      </c>
      <c r="BH104" s="296">
        <v>0</v>
      </c>
      <c r="BI104" s="296">
        <v>0</v>
      </c>
      <c r="BJ104" s="296">
        <v>0</v>
      </c>
      <c r="BK104" s="296">
        <v>0</v>
      </c>
      <c r="BL104" s="296">
        <v>0</v>
      </c>
      <c r="BM104" s="296">
        <v>0</v>
      </c>
      <c r="BN104" s="296">
        <v>0</v>
      </c>
      <c r="BO104" s="296">
        <v>0</v>
      </c>
      <c r="BP104" s="296">
        <v>0</v>
      </c>
      <c r="BQ104" s="296">
        <v>0</v>
      </c>
      <c r="BR104" s="296">
        <v>0</v>
      </c>
      <c r="BS104" s="296">
        <v>3.8693092586629007E-5</v>
      </c>
      <c r="BT104" s="296">
        <v>0</v>
      </c>
      <c r="BU104" s="296">
        <v>0</v>
      </c>
      <c r="BV104" s="296">
        <v>0</v>
      </c>
      <c r="BW104" s="296">
        <v>0</v>
      </c>
      <c r="BX104" s="296">
        <v>0</v>
      </c>
      <c r="BY104" s="296">
        <v>0</v>
      </c>
      <c r="BZ104" s="296">
        <v>0</v>
      </c>
      <c r="CA104" s="296">
        <v>0</v>
      </c>
      <c r="CB104" s="296">
        <v>0</v>
      </c>
      <c r="CC104" s="296">
        <v>0</v>
      </c>
      <c r="CD104" s="296">
        <v>0</v>
      </c>
      <c r="CE104" s="296">
        <v>0</v>
      </c>
      <c r="CF104" s="296">
        <v>0</v>
      </c>
      <c r="CG104" s="296">
        <v>1.3275062493143185E-4</v>
      </c>
      <c r="CH104" s="296">
        <v>7.0303622274053318E-2</v>
      </c>
      <c r="CI104" s="296">
        <v>1.0012420138523511E-2</v>
      </c>
      <c r="CJ104" s="296">
        <v>0</v>
      </c>
      <c r="CK104" s="296">
        <v>1.4212915984401306E-4</v>
      </c>
      <c r="CL104" s="296">
        <v>0</v>
      </c>
      <c r="CM104" s="296">
        <v>0</v>
      </c>
      <c r="CN104" s="296">
        <v>0</v>
      </c>
      <c r="CO104" s="296">
        <v>0</v>
      </c>
      <c r="CP104" s="296">
        <v>0</v>
      </c>
      <c r="CQ104" s="296">
        <v>0</v>
      </c>
      <c r="CR104" s="296">
        <v>1.0536935159831372E-3</v>
      </c>
      <c r="CS104" s="296">
        <v>0</v>
      </c>
      <c r="CT104" s="296">
        <v>0</v>
      </c>
      <c r="CU104" s="296">
        <v>2.6448458960270991E-3</v>
      </c>
      <c r="CV104" s="296">
        <v>2.4868191920945421E-4</v>
      </c>
      <c r="CW104" s="296">
        <v>0</v>
      </c>
      <c r="CX104" s="296">
        <v>6.0092058186561057E-3</v>
      </c>
      <c r="CY104" s="296">
        <v>1.7964630632248983E-3</v>
      </c>
      <c r="CZ104" s="296">
        <v>0</v>
      </c>
      <c r="DA104" s="297">
        <v>5.0198121568856291E-4</v>
      </c>
      <c r="DC104" s="298"/>
    </row>
    <row r="105" spans="1:107" s="299" customFormat="1" ht="15" customHeight="1">
      <c r="A105" s="300" t="s">
        <v>430</v>
      </c>
      <c r="B105" s="301" t="s">
        <v>678</v>
      </c>
      <c r="C105" s="295">
        <v>1.0888709863608188E-7</v>
      </c>
      <c r="D105" s="296">
        <v>0</v>
      </c>
      <c r="E105" s="296">
        <v>9.0825213107863592E-4</v>
      </c>
      <c r="F105" s="296">
        <v>5.070742971471265E-4</v>
      </c>
      <c r="G105" s="296">
        <v>9.455004886501923E-4</v>
      </c>
      <c r="H105" s="296">
        <v>0</v>
      </c>
      <c r="I105" s="296">
        <v>0</v>
      </c>
      <c r="J105" s="296">
        <v>1.2155787958079657E-4</v>
      </c>
      <c r="K105" s="296">
        <v>5.7497364306301985E-5</v>
      </c>
      <c r="L105" s="296">
        <v>4.0659704195210903E-5</v>
      </c>
      <c r="M105" s="296">
        <v>3.5136785444639627E-6</v>
      </c>
      <c r="N105" s="296">
        <v>1.1963475738042261E-4</v>
      </c>
      <c r="O105" s="296">
        <v>5.1953307265521263E-5</v>
      </c>
      <c r="P105" s="296">
        <v>1.9830857858557275E-4</v>
      </c>
      <c r="Q105" s="296">
        <v>5.5193681637587776E-5</v>
      </c>
      <c r="R105" s="296">
        <v>2.5114191087601438E-5</v>
      </c>
      <c r="S105" s="296">
        <v>2.7413668395000504E-5</v>
      </c>
      <c r="T105" s="296">
        <v>4.5881925220399938E-5</v>
      </c>
      <c r="U105" s="296">
        <v>4.4413325262014909E-5</v>
      </c>
      <c r="V105" s="296">
        <v>4.9271180950028551E-5</v>
      </c>
      <c r="W105" s="296">
        <v>6.2472066742683057E-5</v>
      </c>
      <c r="X105" s="296">
        <v>8.7943450701888294E-5</v>
      </c>
      <c r="Y105" s="296">
        <v>8.1969592299966913E-5</v>
      </c>
      <c r="Z105" s="296">
        <v>5.832735104091888E-5</v>
      </c>
      <c r="AA105" s="296">
        <v>7.581501137225171E-5</v>
      </c>
      <c r="AB105" s="296">
        <v>6.3589328554498946E-5</v>
      </c>
      <c r="AC105" s="296">
        <v>1.0874583996246151E-4</v>
      </c>
      <c r="AD105" s="296">
        <v>6.2225993494555227E-5</v>
      </c>
      <c r="AE105" s="296">
        <v>8.025306670464023E-5</v>
      </c>
      <c r="AF105" s="296">
        <v>3.5140293405497793E-5</v>
      </c>
      <c r="AG105" s="296">
        <v>5.7108637864049309E-5</v>
      </c>
      <c r="AH105" s="296">
        <v>1.2430912565387759E-4</v>
      </c>
      <c r="AI105" s="296">
        <v>5.3570428189949769E-5</v>
      </c>
      <c r="AJ105" s="296">
        <v>5.7197598637426097E-5</v>
      </c>
      <c r="AK105" s="296">
        <v>6.1783810086787677E-5</v>
      </c>
      <c r="AL105" s="296">
        <v>0</v>
      </c>
      <c r="AM105" s="296">
        <v>0</v>
      </c>
      <c r="AN105" s="296">
        <v>2.3641100574537118E-5</v>
      </c>
      <c r="AO105" s="296">
        <v>4.6727746053520572E-5</v>
      </c>
      <c r="AP105" s="296">
        <v>6.6463123351402989E-5</v>
      </c>
      <c r="AQ105" s="296">
        <v>0</v>
      </c>
      <c r="AR105" s="296">
        <v>6.6930174783370717E-5</v>
      </c>
      <c r="AS105" s="296">
        <v>6.4028069671047541E-5</v>
      </c>
      <c r="AT105" s="296">
        <v>4.3829486648888007E-5</v>
      </c>
      <c r="AU105" s="296">
        <v>1.1509537836421593E-4</v>
      </c>
      <c r="AV105" s="296">
        <v>9.8114371159736967E-5</v>
      </c>
      <c r="AW105" s="296">
        <v>1.6353456671501856E-4</v>
      </c>
      <c r="AX105" s="296">
        <v>1.0601616994292961E-4</v>
      </c>
      <c r="AY105" s="296">
        <v>1.0245233047176458E-4</v>
      </c>
      <c r="AZ105" s="296">
        <v>1.485819432777311E-4</v>
      </c>
      <c r="BA105" s="296">
        <v>1.3293593972627925E-4</v>
      </c>
      <c r="BB105" s="296">
        <v>7.676467766004498E-5</v>
      </c>
      <c r="BC105" s="296">
        <v>9.7711620003104548E-5</v>
      </c>
      <c r="BD105" s="296">
        <v>1.225223314465778E-4</v>
      </c>
      <c r="BE105" s="296">
        <v>9.3578080361061329E-5</v>
      </c>
      <c r="BF105" s="296">
        <v>5.7459180849982139E-5</v>
      </c>
      <c r="BG105" s="296">
        <v>5.6202316856173028E-5</v>
      </c>
      <c r="BH105" s="296">
        <v>1.1317704122877931E-4</v>
      </c>
      <c r="BI105" s="296">
        <v>9.5523004126541082E-5</v>
      </c>
      <c r="BJ105" s="296">
        <v>8.5694373468237587E-5</v>
      </c>
      <c r="BK105" s="296">
        <v>1.8139677467300831E-4</v>
      </c>
      <c r="BL105" s="296">
        <v>1.290804130692255E-4</v>
      </c>
      <c r="BM105" s="296">
        <v>3.1414551938731603E-4</v>
      </c>
      <c r="BN105" s="296">
        <v>4.3266808133367017E-5</v>
      </c>
      <c r="BO105" s="296">
        <v>1.6837785730223448E-4</v>
      </c>
      <c r="BP105" s="296">
        <v>2.1101034371954136E-4</v>
      </c>
      <c r="BQ105" s="296">
        <v>0</v>
      </c>
      <c r="BR105" s="296">
        <v>1.027643130698493E-3</v>
      </c>
      <c r="BS105" s="296">
        <v>6.3021833792201588E-4</v>
      </c>
      <c r="BT105" s="296">
        <v>1.857418036980537E-4</v>
      </c>
      <c r="BU105" s="296">
        <v>1.8054283211522645E-3</v>
      </c>
      <c r="BV105" s="296">
        <v>8.0182197073938328E-4</v>
      </c>
      <c r="BW105" s="296">
        <v>3.8021506382535542E-4</v>
      </c>
      <c r="BX105" s="296">
        <v>1.6964950555085377E-4</v>
      </c>
      <c r="BY105" s="296">
        <v>3.3814097603990012E-4</v>
      </c>
      <c r="BZ105" s="296">
        <v>0</v>
      </c>
      <c r="CA105" s="296">
        <v>2.8853790670919016E-4</v>
      </c>
      <c r="CB105" s="296">
        <v>1.1840191949987029E-4</v>
      </c>
      <c r="CC105" s="296">
        <v>2.6498138505769972E-4</v>
      </c>
      <c r="CD105" s="296">
        <v>3.3927436969403876E-4</v>
      </c>
      <c r="CE105" s="296">
        <v>4.6551417020159765E-4</v>
      </c>
      <c r="CF105" s="296">
        <v>2.9569253693476717E-4</v>
      </c>
      <c r="CG105" s="296">
        <v>3.3619468316187082E-4</v>
      </c>
      <c r="CH105" s="296">
        <v>4.1802067425163172E-3</v>
      </c>
      <c r="CI105" s="296">
        <v>2.5369620379557178E-3</v>
      </c>
      <c r="CJ105" s="296">
        <v>4.140495168926669E-4</v>
      </c>
      <c r="CK105" s="296">
        <v>3.5117556608652988E-4</v>
      </c>
      <c r="CL105" s="296">
        <v>1.7660973318196762E-3</v>
      </c>
      <c r="CM105" s="296">
        <v>3.1277170343454899E-4</v>
      </c>
      <c r="CN105" s="296">
        <v>1.9211858750072978E-4</v>
      </c>
      <c r="CO105" s="296">
        <v>2.5846077765904422E-4</v>
      </c>
      <c r="CP105" s="296">
        <v>2.7900532877750254E-3</v>
      </c>
      <c r="CQ105" s="296">
        <v>9.168002112502707E-4</v>
      </c>
      <c r="CR105" s="296">
        <v>4.1855114623049719E-4</v>
      </c>
      <c r="CS105" s="296">
        <v>4.170110047647041E-4</v>
      </c>
      <c r="CT105" s="296">
        <v>1.1820862823952133E-3</v>
      </c>
      <c r="CU105" s="296">
        <v>2.1665060772454465E-3</v>
      </c>
      <c r="CV105" s="296">
        <v>3.9548891554788153E-4</v>
      </c>
      <c r="CW105" s="296">
        <v>1.5986388142840903E-3</v>
      </c>
      <c r="CX105" s="296">
        <v>2.7025872932199026E-3</v>
      </c>
      <c r="CY105" s="296">
        <v>8.8685696910978037E-3</v>
      </c>
      <c r="CZ105" s="296">
        <v>0</v>
      </c>
      <c r="DA105" s="297">
        <v>5.1091744460951148E-4</v>
      </c>
      <c r="DC105" s="298"/>
    </row>
    <row r="106" spans="1:107" s="299" customFormat="1" ht="15" customHeight="1">
      <c r="A106" s="300" t="s">
        <v>431</v>
      </c>
      <c r="B106" s="301" t="s">
        <v>581</v>
      </c>
      <c r="C106" s="295">
        <v>1.7422773374839532E-4</v>
      </c>
      <c r="D106" s="296">
        <v>4.1445993511780578E-4</v>
      </c>
      <c r="E106" s="296">
        <v>1.0049772155272722E-3</v>
      </c>
      <c r="F106" s="296">
        <v>7.4142773729815991E-3</v>
      </c>
      <c r="G106" s="296">
        <v>1.1207539327436201E-3</v>
      </c>
      <c r="H106" s="296">
        <v>0</v>
      </c>
      <c r="I106" s="296">
        <v>0</v>
      </c>
      <c r="J106" s="296">
        <v>9.0079494071064502E-4</v>
      </c>
      <c r="K106" s="296">
        <v>3.5691920515753449E-4</v>
      </c>
      <c r="L106" s="296">
        <v>6.289888060173988E-4</v>
      </c>
      <c r="M106" s="296">
        <v>5.086000619388898E-5</v>
      </c>
      <c r="N106" s="296">
        <v>4.415756726535039E-4</v>
      </c>
      <c r="O106" s="296">
        <v>7.5240709309532146E-4</v>
      </c>
      <c r="P106" s="296">
        <v>5.4757134808277545E-4</v>
      </c>
      <c r="Q106" s="296">
        <v>5.4755636545225967E-5</v>
      </c>
      <c r="R106" s="296">
        <v>4.0235026971594803E-4</v>
      </c>
      <c r="S106" s="296">
        <v>2.9365658867570963E-4</v>
      </c>
      <c r="T106" s="296">
        <v>8.2578645341890898E-4</v>
      </c>
      <c r="U106" s="296">
        <v>1.0362055530881485E-3</v>
      </c>
      <c r="V106" s="296">
        <v>7.2151243127413847E-4</v>
      </c>
      <c r="W106" s="296">
        <v>1.1715588764624877E-3</v>
      </c>
      <c r="X106" s="296">
        <v>8.6427572226406438E-4</v>
      </c>
      <c r="Y106" s="296">
        <v>9.5727944548615752E-4</v>
      </c>
      <c r="Z106" s="296">
        <v>8.6145010768126347E-4</v>
      </c>
      <c r="AA106" s="296">
        <v>1.5036643922163254E-3</v>
      </c>
      <c r="AB106" s="296">
        <v>1.4394311645518397E-3</v>
      </c>
      <c r="AC106" s="296">
        <v>5.2247847258455205E-4</v>
      </c>
      <c r="AD106" s="296">
        <v>8.0688085779303425E-4</v>
      </c>
      <c r="AE106" s="296">
        <v>3.5864678479158616E-4</v>
      </c>
      <c r="AF106" s="296">
        <v>9.05853866970517E-5</v>
      </c>
      <c r="AG106" s="296">
        <v>4.0866999678672625E-4</v>
      </c>
      <c r="AH106" s="296">
        <v>1.2309949234006138E-3</v>
      </c>
      <c r="AI106" s="296">
        <v>1.0265914735485798E-3</v>
      </c>
      <c r="AJ106" s="296">
        <v>8.3735946449668122E-4</v>
      </c>
      <c r="AK106" s="296">
        <v>6.1969626056973504E-4</v>
      </c>
      <c r="AL106" s="296">
        <v>0</v>
      </c>
      <c r="AM106" s="296">
        <v>0</v>
      </c>
      <c r="AN106" s="296">
        <v>6.0999876791089599E-5</v>
      </c>
      <c r="AO106" s="296">
        <v>1.9291829412169516E-4</v>
      </c>
      <c r="AP106" s="296">
        <v>1.6117307412715228E-4</v>
      </c>
      <c r="AQ106" s="296">
        <v>0</v>
      </c>
      <c r="AR106" s="296">
        <v>2.6131868241507353E-4</v>
      </c>
      <c r="AS106" s="296">
        <v>4.2535027497965662E-4</v>
      </c>
      <c r="AT106" s="296">
        <v>5.0798328349291604E-4</v>
      </c>
      <c r="AU106" s="296">
        <v>8.0514982670018282E-4</v>
      </c>
      <c r="AV106" s="296">
        <v>1.4846974704152975E-3</v>
      </c>
      <c r="AW106" s="296">
        <v>1.2739306834138599E-3</v>
      </c>
      <c r="AX106" s="296">
        <v>7.4573113026267751E-4</v>
      </c>
      <c r="AY106" s="296">
        <v>6.3593807273494302E-4</v>
      </c>
      <c r="AZ106" s="296">
        <v>1.4413696547861915E-3</v>
      </c>
      <c r="BA106" s="296">
        <v>9.4822922964330034E-4</v>
      </c>
      <c r="BB106" s="296">
        <v>5.7915419884036813E-4</v>
      </c>
      <c r="BC106" s="296">
        <v>1.4423084778719128E-3</v>
      </c>
      <c r="BD106" s="296">
        <v>9.7565744498330704E-4</v>
      </c>
      <c r="BE106" s="296">
        <v>9.970808169182375E-4</v>
      </c>
      <c r="BF106" s="296">
        <v>1.9017603471973825E-4</v>
      </c>
      <c r="BG106" s="296">
        <v>7.2524675544670793E-4</v>
      </c>
      <c r="BH106" s="296">
        <v>2.0866150825730452E-3</v>
      </c>
      <c r="BI106" s="296">
        <v>3.4988297707337227E-3</v>
      </c>
      <c r="BJ106" s="296">
        <v>2.6345627174960456E-4</v>
      </c>
      <c r="BK106" s="296">
        <v>7.1386060741181136E-4</v>
      </c>
      <c r="BL106" s="296">
        <v>3.4828860735105138E-5</v>
      </c>
      <c r="BM106" s="296">
        <v>1.7780524001787422E-3</v>
      </c>
      <c r="BN106" s="296">
        <v>5.0830470778642083E-5</v>
      </c>
      <c r="BO106" s="296">
        <v>2.809736410912123E-4</v>
      </c>
      <c r="BP106" s="296">
        <v>6.3244709267037068E-4</v>
      </c>
      <c r="BQ106" s="296">
        <v>5.2473527666762054E-3</v>
      </c>
      <c r="BR106" s="296">
        <v>1.8843622594971548E-3</v>
      </c>
      <c r="BS106" s="296">
        <v>2.4001809755477294E-3</v>
      </c>
      <c r="BT106" s="296">
        <v>3.5348774258055185E-3</v>
      </c>
      <c r="BU106" s="296">
        <v>2.0316774391090369E-3</v>
      </c>
      <c r="BV106" s="296">
        <v>5.3459429897516602E-4</v>
      </c>
      <c r="BW106" s="296">
        <v>0</v>
      </c>
      <c r="BX106" s="296">
        <v>1.5424031682567414E-3</v>
      </c>
      <c r="BY106" s="296">
        <v>1.6554849127947383E-3</v>
      </c>
      <c r="BZ106" s="296">
        <v>5.5833314462979788E-4</v>
      </c>
      <c r="CA106" s="296">
        <v>5.3181038689764379E-3</v>
      </c>
      <c r="CB106" s="296">
        <v>1.1549973711212911E-3</v>
      </c>
      <c r="CC106" s="296">
        <v>7.3327387813506102E-3</v>
      </c>
      <c r="CD106" s="296">
        <v>2.2807386496660692E-3</v>
      </c>
      <c r="CE106" s="296">
        <v>1.8432252972516128E-3</v>
      </c>
      <c r="CF106" s="296">
        <v>4.4789698414031322E-3</v>
      </c>
      <c r="CG106" s="296">
        <v>2.2516102516598208E-3</v>
      </c>
      <c r="CH106" s="296">
        <v>2.4871612080043229E-3</v>
      </c>
      <c r="CI106" s="296">
        <v>1.4651958062075481E-3</v>
      </c>
      <c r="CJ106" s="296">
        <v>4.2069746612746249E-3</v>
      </c>
      <c r="CK106" s="296">
        <v>2.0689195246323916E-3</v>
      </c>
      <c r="CL106" s="296">
        <v>7.2021704620748852E-3</v>
      </c>
      <c r="CM106" s="296">
        <v>1.1951264989552269E-3</v>
      </c>
      <c r="CN106" s="296">
        <v>3.6143670766449212E-3</v>
      </c>
      <c r="CO106" s="296">
        <v>4.8257088720159358E-3</v>
      </c>
      <c r="CP106" s="296">
        <v>4.8754256351492614E-3</v>
      </c>
      <c r="CQ106" s="296">
        <v>8.2297358382319157E-4</v>
      </c>
      <c r="CR106" s="296">
        <v>2.2258765828189192E-4</v>
      </c>
      <c r="CS106" s="296">
        <v>1.1531635424990171E-3</v>
      </c>
      <c r="CT106" s="296">
        <v>1.9118493981865705E-3</v>
      </c>
      <c r="CU106" s="296">
        <v>2.3022246556916458E-3</v>
      </c>
      <c r="CV106" s="296">
        <v>8.2806441656604868E-4</v>
      </c>
      <c r="CW106" s="296">
        <v>3.5975999824652528E-3</v>
      </c>
      <c r="CX106" s="296">
        <v>1.1906629633702877E-3</v>
      </c>
      <c r="CY106" s="296">
        <v>2.5412024200946186E-3</v>
      </c>
      <c r="CZ106" s="296">
        <v>0</v>
      </c>
      <c r="DA106" s="297">
        <v>1.9285536357236438E-4</v>
      </c>
      <c r="DC106" s="298"/>
    </row>
    <row r="107" spans="1:107" s="299" customFormat="1" ht="15" customHeight="1">
      <c r="A107" s="300" t="s">
        <v>432</v>
      </c>
      <c r="B107" s="301" t="s">
        <v>582</v>
      </c>
      <c r="C107" s="295">
        <v>1.2492817848853617E-2</v>
      </c>
      <c r="D107" s="296">
        <v>1.1117105364027024E-2</v>
      </c>
      <c r="E107" s="296">
        <v>1.5920989907170575E-2</v>
      </c>
      <c r="F107" s="296">
        <v>4.9533101947594159E-2</v>
      </c>
      <c r="G107" s="296">
        <v>1.3537582043654638E-2</v>
      </c>
      <c r="H107" s="296">
        <v>0</v>
      </c>
      <c r="I107" s="296">
        <v>0</v>
      </c>
      <c r="J107" s="296">
        <v>4.0642725171269947E-3</v>
      </c>
      <c r="K107" s="296">
        <v>2.7717496483926959E-3</v>
      </c>
      <c r="L107" s="296">
        <v>1.0016137252915626E-3</v>
      </c>
      <c r="M107" s="296">
        <v>8.3739400394878584E-4</v>
      </c>
      <c r="N107" s="296">
        <v>5.5955658856331409E-4</v>
      </c>
      <c r="O107" s="296">
        <v>1.1621766996032124E-3</v>
      </c>
      <c r="P107" s="296">
        <v>7.0955234640990928E-3</v>
      </c>
      <c r="Q107" s="296">
        <v>6.1479628712979718E-4</v>
      </c>
      <c r="R107" s="296">
        <v>1.0103229789616328E-3</v>
      </c>
      <c r="S107" s="296">
        <v>5.9941122819240529E-4</v>
      </c>
      <c r="T107" s="296">
        <v>6.0337113079629752E-3</v>
      </c>
      <c r="U107" s="296">
        <v>1.3757067013543693E-3</v>
      </c>
      <c r="V107" s="296">
        <v>1.8471520028864377E-3</v>
      </c>
      <c r="W107" s="296">
        <v>3.4587255267754784E-3</v>
      </c>
      <c r="X107" s="296">
        <v>1.5409931225802895E-3</v>
      </c>
      <c r="Y107" s="296">
        <v>2.4056798193418049E-4</v>
      </c>
      <c r="Z107" s="296">
        <v>4.8916457286432161E-3</v>
      </c>
      <c r="AA107" s="296">
        <v>3.0705079605761942E-3</v>
      </c>
      <c r="AB107" s="296">
        <v>1.766049079399948E-3</v>
      </c>
      <c r="AC107" s="296">
        <v>2.1791508659604352E-3</v>
      </c>
      <c r="AD107" s="296">
        <v>1.1650660186935113E-3</v>
      </c>
      <c r="AE107" s="296">
        <v>1.4860548853672925E-2</v>
      </c>
      <c r="AF107" s="296">
        <v>9.8374590514171772E-4</v>
      </c>
      <c r="AG107" s="296">
        <v>7.2506061402740048E-3</v>
      </c>
      <c r="AH107" s="296">
        <v>2.4877653311371196E-2</v>
      </c>
      <c r="AI107" s="296">
        <v>1.2950505125954697E-2</v>
      </c>
      <c r="AJ107" s="296">
        <v>8.4662982383139612E-3</v>
      </c>
      <c r="AK107" s="296">
        <v>3.0364652227991549E-3</v>
      </c>
      <c r="AL107" s="296">
        <v>0</v>
      </c>
      <c r="AM107" s="296">
        <v>0</v>
      </c>
      <c r="AN107" s="296">
        <v>8.6083626536489122E-4</v>
      </c>
      <c r="AO107" s="296">
        <v>5.8756813829283659E-3</v>
      </c>
      <c r="AP107" s="296">
        <v>1.9747855525785616E-3</v>
      </c>
      <c r="AQ107" s="296">
        <v>0</v>
      </c>
      <c r="AR107" s="296">
        <v>1.21505288730954E-3</v>
      </c>
      <c r="AS107" s="296">
        <v>8.4677672209287447E-4</v>
      </c>
      <c r="AT107" s="296">
        <v>2.8105950043409394E-3</v>
      </c>
      <c r="AU107" s="296">
        <v>1.1260010854051154E-2</v>
      </c>
      <c r="AV107" s="296">
        <v>7.5363883187232463E-3</v>
      </c>
      <c r="AW107" s="296">
        <v>5.280756104958568E-3</v>
      </c>
      <c r="AX107" s="296">
        <v>1.1591521588747333E-3</v>
      </c>
      <c r="AY107" s="296">
        <v>8.4800896982609197E-4</v>
      </c>
      <c r="AZ107" s="296">
        <v>7.7054922196887875E-3</v>
      </c>
      <c r="BA107" s="296">
        <v>3.6278076530089133E-3</v>
      </c>
      <c r="BB107" s="296">
        <v>2.2290432981458461E-3</v>
      </c>
      <c r="BC107" s="296">
        <v>3.3280773849886846E-3</v>
      </c>
      <c r="BD107" s="296">
        <v>3.4699195367254533E-3</v>
      </c>
      <c r="BE107" s="296">
        <v>1.7786913792078283E-3</v>
      </c>
      <c r="BF107" s="296">
        <v>5.00536164492483E-4</v>
      </c>
      <c r="BG107" s="296">
        <v>8.089114049071873E-3</v>
      </c>
      <c r="BH107" s="296">
        <v>8.6767525118373948E-3</v>
      </c>
      <c r="BI107" s="296">
        <v>1.5009628455304219E-3</v>
      </c>
      <c r="BJ107" s="296">
        <v>2.0195045884728712E-3</v>
      </c>
      <c r="BK107" s="296">
        <v>1.2993336305984938E-2</v>
      </c>
      <c r="BL107" s="296">
        <v>1.5602861965179302E-2</v>
      </c>
      <c r="BM107" s="296">
        <v>1.1739554919659527E-2</v>
      </c>
      <c r="BN107" s="296">
        <v>1.1582481348013454E-3</v>
      </c>
      <c r="BO107" s="296">
        <v>4.012845940966207E-3</v>
      </c>
      <c r="BP107" s="296">
        <v>6.7501203747483644E-3</v>
      </c>
      <c r="BQ107" s="296">
        <v>2.756204204818564E-3</v>
      </c>
      <c r="BR107" s="296">
        <v>6.1762644184327866E-3</v>
      </c>
      <c r="BS107" s="296">
        <v>7.8291116439418162E-3</v>
      </c>
      <c r="BT107" s="296">
        <v>4.6896749451899979E-3</v>
      </c>
      <c r="BU107" s="296">
        <v>8.425131962635923E-3</v>
      </c>
      <c r="BV107" s="296">
        <v>2.0514360424207113E-2</v>
      </c>
      <c r="BW107" s="296">
        <v>6.3915616924807843E-5</v>
      </c>
      <c r="BX107" s="296">
        <v>1.7341576855321571E-2</v>
      </c>
      <c r="BY107" s="296">
        <v>7.365915698613645E-3</v>
      </c>
      <c r="BZ107" s="296">
        <v>0</v>
      </c>
      <c r="CA107" s="296">
        <v>6.834679120830002E-3</v>
      </c>
      <c r="CB107" s="296">
        <v>1.2744497738167241E-2</v>
      </c>
      <c r="CC107" s="296">
        <v>8.6843508618519548E-3</v>
      </c>
      <c r="CD107" s="296">
        <v>1.6690418484357178E-2</v>
      </c>
      <c r="CE107" s="296">
        <v>1.5855156419709453E-2</v>
      </c>
      <c r="CF107" s="296">
        <v>4.7123206414830725E-4</v>
      </c>
      <c r="CG107" s="296">
        <v>9.5493826093753214E-3</v>
      </c>
      <c r="CH107" s="296">
        <v>1.068617009379209E-3</v>
      </c>
      <c r="CI107" s="296">
        <v>6.1970252373793255E-3</v>
      </c>
      <c r="CJ107" s="296">
        <v>2.9212132408813226E-4</v>
      </c>
      <c r="CK107" s="296">
        <v>1.2879866205500776E-2</v>
      </c>
      <c r="CL107" s="296">
        <v>3.2702064020054813E-3</v>
      </c>
      <c r="CM107" s="296">
        <v>2.157944855916099E-3</v>
      </c>
      <c r="CN107" s="296">
        <v>9.2199724195620777E-3</v>
      </c>
      <c r="CO107" s="296">
        <v>4.7011041105961054E-3</v>
      </c>
      <c r="CP107" s="296">
        <v>4.3222473397152884E-3</v>
      </c>
      <c r="CQ107" s="296">
        <v>5.6700252237197888E-3</v>
      </c>
      <c r="CR107" s="296">
        <v>2.4292756498696136E-4</v>
      </c>
      <c r="CS107" s="296">
        <v>7.0426351369191663E-3</v>
      </c>
      <c r="CT107" s="296">
        <v>1.1764978698054703E-2</v>
      </c>
      <c r="CU107" s="296">
        <v>1.37520505289628E-3</v>
      </c>
      <c r="CV107" s="296">
        <v>1.8156710033092049E-3</v>
      </c>
      <c r="CW107" s="296">
        <v>4.8604891684706896E-3</v>
      </c>
      <c r="CX107" s="296">
        <v>1.1805085921715421E-3</v>
      </c>
      <c r="CY107" s="296">
        <v>2.0053096016031877E-3</v>
      </c>
      <c r="CZ107" s="296">
        <v>5.4552361831814529E-4</v>
      </c>
      <c r="DA107" s="297">
        <v>0</v>
      </c>
      <c r="DC107" s="298"/>
    </row>
    <row r="108" spans="1:107" s="299" customFormat="1" ht="15" customHeight="1">
      <c r="A108" s="303" t="s">
        <v>433</v>
      </c>
      <c r="B108" s="304" t="s">
        <v>679</v>
      </c>
      <c r="C108" s="305">
        <v>0.38131352316285727</v>
      </c>
      <c r="D108" s="306">
        <v>0.77500522368886327</v>
      </c>
      <c r="E108" s="306">
        <v>0.34219351167928486</v>
      </c>
      <c r="F108" s="306">
        <v>0.63186638805878914</v>
      </c>
      <c r="G108" s="306">
        <v>0.38081692978438286</v>
      </c>
      <c r="H108" s="306">
        <v>0</v>
      </c>
      <c r="I108" s="306">
        <v>0</v>
      </c>
      <c r="J108" s="306">
        <v>0.61659849904130193</v>
      </c>
      <c r="K108" s="306">
        <v>0.7426329752603007</v>
      </c>
      <c r="L108" s="306">
        <v>0.64295766009041289</v>
      </c>
      <c r="M108" s="306">
        <v>0.92277150483648041</v>
      </c>
      <c r="N108" s="306">
        <v>0.45219135028507057</v>
      </c>
      <c r="O108" s="306">
        <v>0.55120070766634688</v>
      </c>
      <c r="P108" s="306">
        <v>0.34958197672676811</v>
      </c>
      <c r="Q108" s="306">
        <v>0.71618094766675278</v>
      </c>
      <c r="R108" s="306">
        <v>0.29580906936225648</v>
      </c>
      <c r="S108" s="306">
        <v>0.29260285702763761</v>
      </c>
      <c r="T108" s="306">
        <v>0.73372991827866396</v>
      </c>
      <c r="U108" s="306">
        <v>0.56468998392585346</v>
      </c>
      <c r="V108" s="306">
        <v>0.89812485006883092</v>
      </c>
      <c r="W108" s="306">
        <v>0.8348168731792438</v>
      </c>
      <c r="X108" s="306">
        <v>0.46100539022761799</v>
      </c>
      <c r="Y108" s="306">
        <v>0.72409499648784681</v>
      </c>
      <c r="Z108" s="306">
        <v>0.81778086862885857</v>
      </c>
      <c r="AA108" s="306">
        <v>0.84959565327268127</v>
      </c>
      <c r="AB108" s="306">
        <v>0.87526664161632517</v>
      </c>
      <c r="AC108" s="306">
        <v>0.64061627644918306</v>
      </c>
      <c r="AD108" s="306">
        <v>0.76561833866882656</v>
      </c>
      <c r="AE108" s="306">
        <v>0.66934007364159731</v>
      </c>
      <c r="AF108" s="306">
        <v>0.55667593790058401</v>
      </c>
      <c r="AG108" s="306">
        <v>0.58988826570852682</v>
      </c>
      <c r="AH108" s="306">
        <v>0.78113705531498723</v>
      </c>
      <c r="AI108" s="306">
        <v>0.52060664133256151</v>
      </c>
      <c r="AJ108" s="306">
        <v>0.65600345660809545</v>
      </c>
      <c r="AK108" s="306">
        <v>0.54129330237948958</v>
      </c>
      <c r="AL108" s="306">
        <v>0</v>
      </c>
      <c r="AM108" s="306">
        <v>0</v>
      </c>
      <c r="AN108" s="306">
        <v>0.74543177426459817</v>
      </c>
      <c r="AO108" s="306">
        <v>0.55114771937041873</v>
      </c>
      <c r="AP108" s="306">
        <v>0.64069952437327349</v>
      </c>
      <c r="AQ108" s="306">
        <v>0</v>
      </c>
      <c r="AR108" s="306">
        <v>0.66748182908111942</v>
      </c>
      <c r="AS108" s="306">
        <v>0.68147036464829114</v>
      </c>
      <c r="AT108" s="306">
        <v>0.51734253591777424</v>
      </c>
      <c r="AU108" s="306">
        <v>0.68101902540623438</v>
      </c>
      <c r="AV108" s="306">
        <v>0.66589567184244547</v>
      </c>
      <c r="AW108" s="306">
        <v>0.73054307580148747</v>
      </c>
      <c r="AX108" s="306">
        <v>0.69479336304548334</v>
      </c>
      <c r="AY108" s="306">
        <v>0.75819504219383071</v>
      </c>
      <c r="AZ108" s="306">
        <v>0.8333070602824113</v>
      </c>
      <c r="BA108" s="306">
        <v>0.86840791534526218</v>
      </c>
      <c r="BB108" s="306">
        <v>0.82393458678875486</v>
      </c>
      <c r="BC108" s="306">
        <v>0.87066429195839901</v>
      </c>
      <c r="BD108" s="306">
        <v>0.7390447850367472</v>
      </c>
      <c r="BE108" s="306">
        <v>0.74504432571401069</v>
      </c>
      <c r="BF108" s="306">
        <v>0.8777351457109912</v>
      </c>
      <c r="BG108" s="306">
        <v>0.75148519826210669</v>
      </c>
      <c r="BH108" s="306">
        <v>0.78515810139738995</v>
      </c>
      <c r="BI108" s="306">
        <v>0.56674043414190856</v>
      </c>
      <c r="BJ108" s="306">
        <v>0.62023636351514011</v>
      </c>
      <c r="BK108" s="306">
        <v>0.43344081636444709</v>
      </c>
      <c r="BL108" s="306">
        <v>0.50498686153766748</v>
      </c>
      <c r="BM108" s="306">
        <v>0.4643263290260905</v>
      </c>
      <c r="BN108" s="306">
        <v>0.30766648526796192</v>
      </c>
      <c r="BO108" s="306">
        <v>0.65108519344810445</v>
      </c>
      <c r="BP108" s="306">
        <v>0.36428990076716172</v>
      </c>
      <c r="BQ108" s="306">
        <v>0.46656326353416655</v>
      </c>
      <c r="BR108" s="306">
        <v>0.29002891772450501</v>
      </c>
      <c r="BS108" s="306">
        <v>0.29144206431033348</v>
      </c>
      <c r="BT108" s="306">
        <v>0.30660534850672427</v>
      </c>
      <c r="BU108" s="306">
        <v>0.34749692318417014</v>
      </c>
      <c r="BV108" s="306">
        <v>0.27318902390599314</v>
      </c>
      <c r="BW108" s="306">
        <v>0.12713312753651679</v>
      </c>
      <c r="BX108" s="306">
        <v>0.30788916928640281</v>
      </c>
      <c r="BY108" s="306">
        <v>0.3405835210517324</v>
      </c>
      <c r="BZ108" s="306">
        <v>1</v>
      </c>
      <c r="CA108" s="306">
        <v>0.57682596961245525</v>
      </c>
      <c r="CB108" s="306">
        <v>0.79622602338874127</v>
      </c>
      <c r="CC108" s="306">
        <v>0.38455692628217869</v>
      </c>
      <c r="CD108" s="306">
        <v>0.40587776782851553</v>
      </c>
      <c r="CE108" s="306">
        <v>0.41221568953499355</v>
      </c>
      <c r="CF108" s="306">
        <v>0.20475546852527143</v>
      </c>
      <c r="CG108" s="306">
        <v>0.46703512132904285</v>
      </c>
      <c r="CH108" s="306">
        <v>0.59940559886866263</v>
      </c>
      <c r="CI108" s="306">
        <v>0.47820899171397602</v>
      </c>
      <c r="CJ108" s="306">
        <v>0.37652846633649983</v>
      </c>
      <c r="CK108" s="306">
        <v>0.18781051085090625</v>
      </c>
      <c r="CL108" s="306">
        <v>0.32233950979759013</v>
      </c>
      <c r="CM108" s="306">
        <v>0.43157562076427203</v>
      </c>
      <c r="CN108" s="306">
        <v>0.30889521034896117</v>
      </c>
      <c r="CO108" s="306">
        <v>0.24105456222913477</v>
      </c>
      <c r="CP108" s="306">
        <v>0.42762493409451902</v>
      </c>
      <c r="CQ108" s="306">
        <v>0.30190471080005737</v>
      </c>
      <c r="CR108" s="306">
        <v>0.67353394365845842</v>
      </c>
      <c r="CS108" s="306">
        <v>0.57965796894702626</v>
      </c>
      <c r="CT108" s="306">
        <v>0.24772576976584859</v>
      </c>
      <c r="CU108" s="306">
        <v>0.50224033723906025</v>
      </c>
      <c r="CV108" s="306">
        <v>0.52902278205531861</v>
      </c>
      <c r="CW108" s="306">
        <v>0.27162071526476195</v>
      </c>
      <c r="CX108" s="306">
        <v>0.28049086677950325</v>
      </c>
      <c r="CY108" s="306">
        <v>0.28813734360896831</v>
      </c>
      <c r="CZ108" s="306">
        <v>1</v>
      </c>
      <c r="DA108" s="307">
        <v>0.61220235491325803</v>
      </c>
      <c r="DC108" s="298"/>
    </row>
    <row r="109" spans="1:107" s="299" customFormat="1" ht="15" customHeight="1">
      <c r="A109" s="293" t="s">
        <v>434</v>
      </c>
      <c r="B109" s="294" t="s">
        <v>695</v>
      </c>
      <c r="C109" s="308">
        <v>1.5014860827462545E-3</v>
      </c>
      <c r="D109" s="309">
        <v>1.1608918706360757E-3</v>
      </c>
      <c r="E109" s="309">
        <v>6.1975303579391971E-3</v>
      </c>
      <c r="F109" s="309">
        <v>8.2383963416599575E-3</v>
      </c>
      <c r="G109" s="309">
        <v>3.4355585574766805E-2</v>
      </c>
      <c r="H109" s="309">
        <v>0</v>
      </c>
      <c r="I109" s="309">
        <v>0</v>
      </c>
      <c r="J109" s="309">
        <v>4.9921707936676163E-2</v>
      </c>
      <c r="K109" s="309">
        <v>7.6105727058585976E-3</v>
      </c>
      <c r="L109" s="309">
        <v>2.3678332077598105E-2</v>
      </c>
      <c r="M109" s="309">
        <v>3.9453702682061501E-3</v>
      </c>
      <c r="N109" s="309">
        <v>8.3970492987402064E-3</v>
      </c>
      <c r="O109" s="309">
        <v>8.1358202489770961E-3</v>
      </c>
      <c r="P109" s="309">
        <v>1.5007765153162453E-2</v>
      </c>
      <c r="Q109" s="309">
        <v>6.1484009163903335E-3</v>
      </c>
      <c r="R109" s="309">
        <v>1.623423168887703E-2</v>
      </c>
      <c r="S109" s="309">
        <v>1.564573989877106E-2</v>
      </c>
      <c r="T109" s="309">
        <v>7.5009450688749259E-3</v>
      </c>
      <c r="U109" s="309">
        <v>1.4697491516422656E-2</v>
      </c>
      <c r="V109" s="309">
        <v>1.8669800968999891E-2</v>
      </c>
      <c r="W109" s="309">
        <v>2.1905087367077681E-2</v>
      </c>
      <c r="X109" s="309">
        <v>2.1406763349152091E-2</v>
      </c>
      <c r="Y109" s="309">
        <v>3.4728751473072528E-2</v>
      </c>
      <c r="Z109" s="309">
        <v>5.6353194544149316E-3</v>
      </c>
      <c r="AA109" s="309">
        <v>9.5400555976750071E-3</v>
      </c>
      <c r="AB109" s="309">
        <v>1.765470994594907E-2</v>
      </c>
      <c r="AC109" s="309">
        <v>1.6369437863329152E-2</v>
      </c>
      <c r="AD109" s="309">
        <v>9.0682814569110707E-3</v>
      </c>
      <c r="AE109" s="309">
        <v>1.3166995544886791E-2</v>
      </c>
      <c r="AF109" s="309">
        <v>1.7113619142572284E-2</v>
      </c>
      <c r="AG109" s="309">
        <v>1.8840154237139601E-2</v>
      </c>
      <c r="AH109" s="309">
        <v>2.6004413874751477E-2</v>
      </c>
      <c r="AI109" s="309">
        <v>1.1730990084218781E-2</v>
      </c>
      <c r="AJ109" s="309">
        <v>1.4411470158908977E-2</v>
      </c>
      <c r="AK109" s="309">
        <v>2.1889585827815954E-2</v>
      </c>
      <c r="AL109" s="309">
        <v>0</v>
      </c>
      <c r="AM109" s="309">
        <v>0</v>
      </c>
      <c r="AN109" s="309">
        <v>3.2802131284827103E-3</v>
      </c>
      <c r="AO109" s="309">
        <v>6.9816347411096567E-3</v>
      </c>
      <c r="AP109" s="309">
        <v>6.9321037655513326E-3</v>
      </c>
      <c r="AQ109" s="309">
        <v>0</v>
      </c>
      <c r="AR109" s="309">
        <v>6.9804430860713734E-3</v>
      </c>
      <c r="AS109" s="309">
        <v>2.9216675608349171E-2</v>
      </c>
      <c r="AT109" s="309">
        <v>1.3570337224101394E-2</v>
      </c>
      <c r="AU109" s="309">
        <v>1.6118594338489535E-2</v>
      </c>
      <c r="AV109" s="309">
        <v>1.830688208703846E-2</v>
      </c>
      <c r="AW109" s="309">
        <v>1.4230315044821008E-2</v>
      </c>
      <c r="AX109" s="309">
        <v>2.1930845391133914E-2</v>
      </c>
      <c r="AY109" s="309">
        <v>1.4363242648625188E-2</v>
      </c>
      <c r="AZ109" s="309">
        <v>1.7217008680347215E-2</v>
      </c>
      <c r="BA109" s="309">
        <v>8.6493213549566367E-3</v>
      </c>
      <c r="BB109" s="309">
        <v>2.458653507847975E-2</v>
      </c>
      <c r="BC109" s="309">
        <v>1.6425682796709178E-2</v>
      </c>
      <c r="BD109" s="309">
        <v>7.7181257302577138E-3</v>
      </c>
      <c r="BE109" s="309">
        <v>2.8193334296012527E-2</v>
      </c>
      <c r="BF109" s="309">
        <v>7.6091492493132922E-3</v>
      </c>
      <c r="BG109" s="309">
        <v>1.4944863589153168E-2</v>
      </c>
      <c r="BH109" s="309">
        <v>8.6162374408130273E-3</v>
      </c>
      <c r="BI109" s="309">
        <v>1.4071553028021258E-2</v>
      </c>
      <c r="BJ109" s="309">
        <v>7.074884332205514E-3</v>
      </c>
      <c r="BK109" s="309">
        <v>2.2196374603646454E-2</v>
      </c>
      <c r="BL109" s="309">
        <v>1.595378638499978E-2</v>
      </c>
      <c r="BM109" s="309">
        <v>1.4744415159104698E-2</v>
      </c>
      <c r="BN109" s="309">
        <v>2.3644851066554506E-2</v>
      </c>
      <c r="BO109" s="309">
        <v>1.3439942676366411E-2</v>
      </c>
      <c r="BP109" s="309">
        <v>8.9723400016884173E-3</v>
      </c>
      <c r="BQ109" s="309">
        <v>3.8975071848246681E-2</v>
      </c>
      <c r="BR109" s="309">
        <v>1.9072250958023056E-2</v>
      </c>
      <c r="BS109" s="309">
        <v>1.5884299171488262E-2</v>
      </c>
      <c r="BT109" s="309">
        <v>3.0493743615995873E-2</v>
      </c>
      <c r="BU109" s="309">
        <v>1.1300764057745999E-2</v>
      </c>
      <c r="BV109" s="309">
        <v>1.0389183799573541E-2</v>
      </c>
      <c r="BW109" s="309">
        <v>0</v>
      </c>
      <c r="BX109" s="309">
        <v>1.4915687878993614E-2</v>
      </c>
      <c r="BY109" s="309">
        <v>1.8450042164012328E-2</v>
      </c>
      <c r="BZ109" s="309">
        <v>0</v>
      </c>
      <c r="CA109" s="309">
        <v>2.034675918559592E-2</v>
      </c>
      <c r="CB109" s="309">
        <v>8.6385328275108367E-3</v>
      </c>
      <c r="CC109" s="309">
        <v>3.4510927169866319E-2</v>
      </c>
      <c r="CD109" s="309">
        <v>1.5974573070610128E-2</v>
      </c>
      <c r="CE109" s="309">
        <v>3.0115507837803437E-2</v>
      </c>
      <c r="CF109" s="309">
        <v>3.3296230322153002E-2</v>
      </c>
      <c r="CG109" s="309">
        <v>7.3362476422341293E-3</v>
      </c>
      <c r="CH109" s="309">
        <v>1.8314860305769849E-2</v>
      </c>
      <c r="CI109" s="309">
        <v>2.7918050733222264E-2</v>
      </c>
      <c r="CJ109" s="309">
        <v>1.0556865960354028E-2</v>
      </c>
      <c r="CK109" s="309">
        <v>6.1502236590579894E-3</v>
      </c>
      <c r="CL109" s="309">
        <v>1.6682862010419963E-2</v>
      </c>
      <c r="CM109" s="309">
        <v>6.7376289956056585E-3</v>
      </c>
      <c r="CN109" s="309">
        <v>2.9744329409248656E-2</v>
      </c>
      <c r="CO109" s="309">
        <v>1.3067735892921012E-2</v>
      </c>
      <c r="CP109" s="309">
        <v>3.214004432054484E-2</v>
      </c>
      <c r="CQ109" s="309">
        <v>1.168731645576912E-2</v>
      </c>
      <c r="CR109" s="309">
        <v>2.0277975526870745E-2</v>
      </c>
      <c r="CS109" s="309">
        <v>1.7304381631958049E-2</v>
      </c>
      <c r="CT109" s="309">
        <v>2.0332619350843156E-2</v>
      </c>
      <c r="CU109" s="309">
        <v>2.3480589771612631E-2</v>
      </c>
      <c r="CV109" s="309">
        <v>1.6474302372480744E-2</v>
      </c>
      <c r="CW109" s="309">
        <v>3.8163989644304598E-2</v>
      </c>
      <c r="CX109" s="309">
        <v>2.1327326533233475E-2</v>
      </c>
      <c r="CY109" s="309">
        <v>1.9749847971057811E-2</v>
      </c>
      <c r="CZ109" s="309">
        <v>0</v>
      </c>
      <c r="DA109" s="310">
        <v>3.1437414513725451E-3</v>
      </c>
      <c r="DC109" s="298"/>
    </row>
    <row r="110" spans="1:107" s="299" customFormat="1" ht="15" customHeight="1">
      <c r="A110" s="300" t="s">
        <v>435</v>
      </c>
      <c r="B110" s="311" t="s">
        <v>696</v>
      </c>
      <c r="C110" s="295">
        <v>5.5696923582648883E-2</v>
      </c>
      <c r="D110" s="296">
        <v>7.2801597532381093E-2</v>
      </c>
      <c r="E110" s="296">
        <v>0.33528445991316785</v>
      </c>
      <c r="F110" s="296">
        <v>6.8912289757304596E-2</v>
      </c>
      <c r="G110" s="296">
        <v>0.21833660808641495</v>
      </c>
      <c r="H110" s="296">
        <v>0</v>
      </c>
      <c r="I110" s="296">
        <v>0</v>
      </c>
      <c r="J110" s="296">
        <v>0.21815509906547129</v>
      </c>
      <c r="K110" s="296">
        <v>0.1883696251547882</v>
      </c>
      <c r="L110" s="296">
        <v>0.20056330013549278</v>
      </c>
      <c r="M110" s="296">
        <v>2.6192216157735194E-2</v>
      </c>
      <c r="N110" s="296">
        <v>0.25677821758475888</v>
      </c>
      <c r="O110" s="296">
        <v>0.25853218734892286</v>
      </c>
      <c r="P110" s="296">
        <v>0.17365501458805066</v>
      </c>
      <c r="Q110" s="296">
        <v>0.14885056967764262</v>
      </c>
      <c r="R110" s="296">
        <v>0.69412589534707292</v>
      </c>
      <c r="S110" s="296">
        <v>0.71080806399439889</v>
      </c>
      <c r="T110" s="296">
        <v>0.14728838880354017</v>
      </c>
      <c r="U110" s="296">
        <v>0.37173700357045203</v>
      </c>
      <c r="V110" s="296">
        <v>4.2786815497532237E-2</v>
      </c>
      <c r="W110" s="296">
        <v>9.5950481274836186E-2</v>
      </c>
      <c r="X110" s="296">
        <v>0.33430537048463677</v>
      </c>
      <c r="Y110" s="296">
        <v>7.4236933919272718E-2</v>
      </c>
      <c r="Z110" s="296">
        <v>9.7837401292175163E-2</v>
      </c>
      <c r="AA110" s="296">
        <v>8.7111448066717209E-2</v>
      </c>
      <c r="AB110" s="296">
        <v>9.7372604561089107E-2</v>
      </c>
      <c r="AC110" s="296">
        <v>8.7865057614124845E-2</v>
      </c>
      <c r="AD110" s="296">
        <v>0.12719918746223371</v>
      </c>
      <c r="AE110" s="296">
        <v>8.8999226966657852E-2</v>
      </c>
      <c r="AF110" s="296">
        <v>0.32066276598775101</v>
      </c>
      <c r="AG110" s="296">
        <v>0.29973811819005053</v>
      </c>
      <c r="AH110" s="296">
        <v>0.12474832549430893</v>
      </c>
      <c r="AI110" s="296">
        <v>0.18580442008552595</v>
      </c>
      <c r="AJ110" s="296">
        <v>0.1606341875733367</v>
      </c>
      <c r="AK110" s="296">
        <v>0.22383054977138828</v>
      </c>
      <c r="AL110" s="296">
        <v>0</v>
      </c>
      <c r="AM110" s="296">
        <v>0</v>
      </c>
      <c r="AN110" s="296">
        <v>7.615469785568546E-2</v>
      </c>
      <c r="AO110" s="296">
        <v>0.20184717175469341</v>
      </c>
      <c r="AP110" s="296">
        <v>0.15036326250856752</v>
      </c>
      <c r="AQ110" s="296">
        <v>0</v>
      </c>
      <c r="AR110" s="296">
        <v>0.26413839663569866</v>
      </c>
      <c r="AS110" s="296">
        <v>0.3156697515776905</v>
      </c>
      <c r="AT110" s="296">
        <v>0.35986491742879456</v>
      </c>
      <c r="AU110" s="296">
        <v>0.19199323648885969</v>
      </c>
      <c r="AV110" s="296">
        <v>0.21885727615612091</v>
      </c>
      <c r="AW110" s="296">
        <v>0.17559245775574681</v>
      </c>
      <c r="AX110" s="296">
        <v>0.1903144125545243</v>
      </c>
      <c r="AY110" s="296">
        <v>0.23449910428586693</v>
      </c>
      <c r="AZ110" s="296">
        <v>0.10867004280171207</v>
      </c>
      <c r="BA110" s="296">
        <v>8.3758127300304408E-2</v>
      </c>
      <c r="BB110" s="296">
        <v>0.11923087528276644</v>
      </c>
      <c r="BC110" s="296">
        <v>5.7175676669308256E-2</v>
      </c>
      <c r="BD110" s="296">
        <v>0.18746380667604678</v>
      </c>
      <c r="BE110" s="296">
        <v>0.17529864290547906</v>
      </c>
      <c r="BF110" s="296">
        <v>7.9185394498085968E-2</v>
      </c>
      <c r="BG110" s="296">
        <v>0.17422323445410179</v>
      </c>
      <c r="BH110" s="296">
        <v>0.16101397389998845</v>
      </c>
      <c r="BI110" s="296">
        <v>0.37075300112198029</v>
      </c>
      <c r="BJ110" s="296">
        <v>0.26757166069420679</v>
      </c>
      <c r="BK110" s="296">
        <v>0.18705417347899325</v>
      </c>
      <c r="BL110" s="296">
        <v>0.21701135087132095</v>
      </c>
      <c r="BM110" s="296">
        <v>0.2166180521599432</v>
      </c>
      <c r="BN110" s="296">
        <v>0.12646705293468616</v>
      </c>
      <c r="BO110" s="296">
        <v>5.6365906232471383E-2</v>
      </c>
      <c r="BP110" s="296">
        <v>9.1316029678757085E-2</v>
      </c>
      <c r="BQ110" s="296">
        <v>0.20750891351443371</v>
      </c>
      <c r="BR110" s="296">
        <v>0.2925449221168907</v>
      </c>
      <c r="BS110" s="296">
        <v>0.46766173631801672</v>
      </c>
      <c r="BT110" s="296">
        <v>0.38298650492337244</v>
      </c>
      <c r="BU110" s="296">
        <v>0.10311682434567838</v>
      </c>
      <c r="BV110" s="296">
        <v>0.10691629320619357</v>
      </c>
      <c r="BW110" s="296">
        <v>0</v>
      </c>
      <c r="BX110" s="296">
        <v>0.17423944274040576</v>
      </c>
      <c r="BY110" s="296">
        <v>0.44063482285165501</v>
      </c>
      <c r="BZ110" s="296">
        <v>0</v>
      </c>
      <c r="CA110" s="296">
        <v>0.14418372626191969</v>
      </c>
      <c r="CB110" s="296">
        <v>6.6135039080645594E-2</v>
      </c>
      <c r="CC110" s="296">
        <v>0.24339078460988114</v>
      </c>
      <c r="CD110" s="296">
        <v>0.17274080096331981</v>
      </c>
      <c r="CE110" s="296">
        <v>0.17909768932212389</v>
      </c>
      <c r="CF110" s="296">
        <v>0.65804772480098506</v>
      </c>
      <c r="CG110" s="296">
        <v>0.1071231921703467</v>
      </c>
      <c r="CH110" s="296">
        <v>0.20814596693673662</v>
      </c>
      <c r="CI110" s="296">
        <v>0.31698395002108015</v>
      </c>
      <c r="CJ110" s="296">
        <v>0.38751253298118793</v>
      </c>
      <c r="CK110" s="296">
        <v>0.64798030956425301</v>
      </c>
      <c r="CL110" s="296">
        <v>0.52374339711208129</v>
      </c>
      <c r="CM110" s="296">
        <v>0.43763913603877186</v>
      </c>
      <c r="CN110" s="296">
        <v>0.62159452414763505</v>
      </c>
      <c r="CO110" s="296">
        <v>0.58253993652346892</v>
      </c>
      <c r="CP110" s="296">
        <v>0.5365686498696226</v>
      </c>
      <c r="CQ110" s="296">
        <v>0.131126087751262</v>
      </c>
      <c r="CR110" s="296">
        <v>0.16505297010609371</v>
      </c>
      <c r="CS110" s="296">
        <v>0.24317998762168819</v>
      </c>
      <c r="CT110" s="296">
        <v>0.48128934979791771</v>
      </c>
      <c r="CU110" s="296">
        <v>0.26795666343616797</v>
      </c>
      <c r="CV110" s="296">
        <v>0.31436869757655267</v>
      </c>
      <c r="CW110" s="296">
        <v>0.28087802187663591</v>
      </c>
      <c r="CX110" s="296">
        <v>0.18802391782411462</v>
      </c>
      <c r="CY110" s="296">
        <v>0.26505918453589578</v>
      </c>
      <c r="CZ110" s="296">
        <v>0</v>
      </c>
      <c r="DA110" s="297">
        <v>3.6184661737264999E-2</v>
      </c>
      <c r="DC110" s="298"/>
    </row>
    <row r="111" spans="1:107" s="299" customFormat="1" ht="15" customHeight="1">
      <c r="A111" s="300" t="s">
        <v>436</v>
      </c>
      <c r="B111" s="301" t="s">
        <v>2</v>
      </c>
      <c r="C111" s="295">
        <v>0.31112331633114337</v>
      </c>
      <c r="D111" s="296">
        <v>7.8166660942592323E-2</v>
      </c>
      <c r="E111" s="296">
        <v>0.14222206275084706</v>
      </c>
      <c r="F111" s="296">
        <v>3.3553798553644237E-2</v>
      </c>
      <c r="G111" s="296">
        <v>0.21244753209565348</v>
      </c>
      <c r="H111" s="296">
        <v>0</v>
      </c>
      <c r="I111" s="296">
        <v>0</v>
      </c>
      <c r="J111" s="296">
        <v>4.6281175460171865E-3</v>
      </c>
      <c r="K111" s="296">
        <v>4.3364293732610061E-2</v>
      </c>
      <c r="L111" s="296">
        <v>8.6473436451355565E-2</v>
      </c>
      <c r="M111" s="296">
        <v>3.2080827326431589E-2</v>
      </c>
      <c r="N111" s="296">
        <v>0.20104150666611814</v>
      </c>
      <c r="O111" s="296">
        <v>0.10311061939484278</v>
      </c>
      <c r="P111" s="296">
        <v>0.12440799767287009</v>
      </c>
      <c r="Q111" s="296">
        <v>7.9219359840902018E-2</v>
      </c>
      <c r="R111" s="296">
        <v>-0.41883041119255782</v>
      </c>
      <c r="S111" s="296">
        <v>-0.18088546577924747</v>
      </c>
      <c r="T111" s="296">
        <v>5.5579504944434539E-2</v>
      </c>
      <c r="U111" s="296">
        <v>-1.511933907914265E-2</v>
      </c>
      <c r="V111" s="296">
        <v>1.0660776971606997E-2</v>
      </c>
      <c r="W111" s="296">
        <v>1.4747929363194018E-2</v>
      </c>
      <c r="X111" s="296">
        <v>6.7107715118342584E-2</v>
      </c>
      <c r="Y111" s="296">
        <v>9.543373640854759E-2</v>
      </c>
      <c r="Z111" s="296">
        <v>3.1799623115577888E-3</v>
      </c>
      <c r="AA111" s="296">
        <v>-2.1367197371746274E-2</v>
      </c>
      <c r="AB111" s="296">
        <v>-2.551955371853051E-2</v>
      </c>
      <c r="AC111" s="296">
        <v>0.12050236933549539</v>
      </c>
      <c r="AD111" s="296">
        <v>4.3060387498232218E-2</v>
      </c>
      <c r="AE111" s="296">
        <v>0.16111225257847306</v>
      </c>
      <c r="AF111" s="296">
        <v>-4.2365292693348523E-2</v>
      </c>
      <c r="AG111" s="296">
        <v>-1.4974585925861011E-2</v>
      </c>
      <c r="AH111" s="296">
        <v>3.6970640655260942E-2</v>
      </c>
      <c r="AI111" s="296">
        <v>0.15490770480476554</v>
      </c>
      <c r="AJ111" s="296">
        <v>8.4589478451557315E-2</v>
      </c>
      <c r="AK111" s="296">
        <v>0.13050645304023961</v>
      </c>
      <c r="AL111" s="296">
        <v>0</v>
      </c>
      <c r="AM111" s="296">
        <v>0</v>
      </c>
      <c r="AN111" s="296">
        <v>0.15199707884390432</v>
      </c>
      <c r="AO111" s="296">
        <v>0.15982257904460198</v>
      </c>
      <c r="AP111" s="296">
        <v>0.13748894012087981</v>
      </c>
      <c r="AQ111" s="296">
        <v>0</v>
      </c>
      <c r="AR111" s="296">
        <v>1.816493257928108E-2</v>
      </c>
      <c r="AS111" s="296">
        <v>-9.8089425870640568E-2</v>
      </c>
      <c r="AT111" s="296">
        <v>-3.3884689708394661E-3</v>
      </c>
      <c r="AU111" s="296">
        <v>6.0121718446115142E-2</v>
      </c>
      <c r="AV111" s="296">
        <v>4.8278115437636437E-2</v>
      </c>
      <c r="AW111" s="296">
        <v>5.3749133599807503E-3</v>
      </c>
      <c r="AX111" s="296">
        <v>-7.8666670269595132E-2</v>
      </c>
      <c r="AY111" s="296">
        <v>-7.0485267957731232E-2</v>
      </c>
      <c r="AZ111" s="296">
        <v>-2.2740557622304893E-2</v>
      </c>
      <c r="BA111" s="296">
        <v>-2.449344689456695E-2</v>
      </c>
      <c r="BB111" s="296">
        <v>-5.0221305065696664E-2</v>
      </c>
      <c r="BC111" s="296">
        <v>8.4682314686971519E-3</v>
      </c>
      <c r="BD111" s="296">
        <v>-2.3425294517551748E-3</v>
      </c>
      <c r="BE111" s="296">
        <v>-7.8437543355956291E-2</v>
      </c>
      <c r="BF111" s="296">
        <v>1.9684021207364955E-2</v>
      </c>
      <c r="BG111" s="296">
        <v>1.4651362601126487E-2</v>
      </c>
      <c r="BH111" s="296">
        <v>-1.5147707587481234E-2</v>
      </c>
      <c r="BI111" s="296">
        <v>-9.1126363521712078E-2</v>
      </c>
      <c r="BJ111" s="296">
        <v>2.6900091341966043E-2</v>
      </c>
      <c r="BK111" s="296">
        <v>0.31786092635255647</v>
      </c>
      <c r="BL111" s="296">
        <v>0.21897947378044677</v>
      </c>
      <c r="BM111" s="296">
        <v>0.249003833748217</v>
      </c>
      <c r="BN111" s="296">
        <v>0.20599542191322859</v>
      </c>
      <c r="BO111" s="296">
        <v>9.8884078514042198E-2</v>
      </c>
      <c r="BP111" s="296">
        <v>0.17169695611218427</v>
      </c>
      <c r="BQ111" s="296">
        <v>8.2979773992368527E-2</v>
      </c>
      <c r="BR111" s="296">
        <v>0.27817758146585614</v>
      </c>
      <c r="BS111" s="296">
        <v>8.4197741230927589E-2</v>
      </c>
      <c r="BT111" s="296">
        <v>0.17232060059652457</v>
      </c>
      <c r="BU111" s="296">
        <v>0.21213976970198181</v>
      </c>
      <c r="BV111" s="296">
        <v>0.34894553904463327</v>
      </c>
      <c r="BW111" s="296">
        <v>0.52231998361409726</v>
      </c>
      <c r="BX111" s="296">
        <v>1.9044448885115237E-2</v>
      </c>
      <c r="BY111" s="296">
        <v>2.6121485588183377E-2</v>
      </c>
      <c r="BZ111" s="296">
        <v>0</v>
      </c>
      <c r="CA111" s="296">
        <v>3.006148025616829E-2</v>
      </c>
      <c r="CB111" s="296">
        <v>2.3991967898657927E-3</v>
      </c>
      <c r="CC111" s="296">
        <v>5.7688103660717832E-2</v>
      </c>
      <c r="CD111" s="296">
        <v>2.8719692926137227E-2</v>
      </c>
      <c r="CE111" s="296">
        <v>0.19585008023669589</v>
      </c>
      <c r="CF111" s="296">
        <v>-1.3656477504268207E-2</v>
      </c>
      <c r="CG111" s="296">
        <v>0.26148353254772466</v>
      </c>
      <c r="CH111" s="296">
        <v>0.10110633834473802</v>
      </c>
      <c r="CI111" s="296">
        <v>0.10073094400137544</v>
      </c>
      <c r="CJ111" s="296">
        <v>0</v>
      </c>
      <c r="CK111" s="296">
        <v>3.5187425380741313E-3</v>
      </c>
      <c r="CL111" s="296">
        <v>1.3455111538416038E-4</v>
      </c>
      <c r="CM111" s="296">
        <v>6.2659305408025986E-2</v>
      </c>
      <c r="CN111" s="296">
        <v>1.5254885924986666E-2</v>
      </c>
      <c r="CO111" s="296">
        <v>6.2255437258353918E-2</v>
      </c>
      <c r="CP111" s="296">
        <v>-1.0394106491234196E-2</v>
      </c>
      <c r="CQ111" s="296">
        <v>0.12641095273880457</v>
      </c>
      <c r="CR111" s="296">
        <v>2.3609258879040876E-2</v>
      </c>
      <c r="CS111" s="296">
        <v>8.2771501537039827E-2</v>
      </c>
      <c r="CT111" s="296">
        <v>0.10941629342525112</v>
      </c>
      <c r="CU111" s="296">
        <v>3.896215519890657E-2</v>
      </c>
      <c r="CV111" s="296">
        <v>4.2124844028076626E-2</v>
      </c>
      <c r="CW111" s="296">
        <v>0.22860838843950435</v>
      </c>
      <c r="CX111" s="296">
        <v>0.29676366622760902</v>
      </c>
      <c r="CY111" s="296">
        <v>0.17010847798782885</v>
      </c>
      <c r="CZ111" s="296">
        <v>0</v>
      </c>
      <c r="DA111" s="297">
        <v>0.27724506929139964</v>
      </c>
      <c r="DC111" s="298"/>
    </row>
    <row r="112" spans="1:107" s="299" customFormat="1" ht="15" customHeight="1">
      <c r="A112" s="300" t="s">
        <v>437</v>
      </c>
      <c r="B112" s="301" t="s">
        <v>697</v>
      </c>
      <c r="C112" s="295">
        <v>0.32416448960872829</v>
      </c>
      <c r="D112" s="296">
        <v>9.3845050068608299E-2</v>
      </c>
      <c r="E112" s="296">
        <v>0.15901603883355803</v>
      </c>
      <c r="F112" s="296">
        <v>0.2150468793145372</v>
      </c>
      <c r="G112" s="296">
        <v>0.13383877415803158</v>
      </c>
      <c r="H112" s="296">
        <v>0</v>
      </c>
      <c r="I112" s="296">
        <v>0</v>
      </c>
      <c r="J112" s="296">
        <v>6.1075047288664745E-2</v>
      </c>
      <c r="K112" s="296">
        <v>4.5990030681632106E-2</v>
      </c>
      <c r="L112" s="296">
        <v>3.4832248546934952E-2</v>
      </c>
      <c r="M112" s="296">
        <v>8.6373088944100528E-3</v>
      </c>
      <c r="N112" s="296">
        <v>6.5207041312753206E-2</v>
      </c>
      <c r="O112" s="296">
        <v>5.7721011066661131E-2</v>
      </c>
      <c r="P112" s="296">
        <v>7.477567066859564E-2</v>
      </c>
      <c r="Q112" s="296">
        <v>3.3851686692628141E-2</v>
      </c>
      <c r="R112" s="296">
        <v>0.30326955375221709</v>
      </c>
      <c r="S112" s="296">
        <v>9.5879970175301615E-2</v>
      </c>
      <c r="T112" s="296">
        <v>4.2182829505341336E-2</v>
      </c>
      <c r="U112" s="296">
        <v>2.8201987377764571E-2</v>
      </c>
      <c r="V112" s="296">
        <v>1.8922461257139311E-2</v>
      </c>
      <c r="W112" s="296">
        <v>1.8709999498623984E-2</v>
      </c>
      <c r="X112" s="296">
        <v>8.4698852038448749E-2</v>
      </c>
      <c r="Y112" s="296">
        <v>5.0560609315043047E-2</v>
      </c>
      <c r="Z112" s="296">
        <v>6.6805007178750903E-2</v>
      </c>
      <c r="AA112" s="296">
        <v>6.1296436694465502E-2</v>
      </c>
      <c r="AB112" s="296">
        <v>2.4354712836373096E-2</v>
      </c>
      <c r="AC112" s="296">
        <v>0.11023499874183904</v>
      </c>
      <c r="AD112" s="296">
        <v>3.9137064321620958E-2</v>
      </c>
      <c r="AE112" s="296">
        <v>4.5576723559208249E-2</v>
      </c>
      <c r="AF112" s="296">
        <v>0.1028871100982766</v>
      </c>
      <c r="AG112" s="296">
        <v>6.7729822101481027E-2</v>
      </c>
      <c r="AH112" s="296">
        <v>2.0336123639966799E-2</v>
      </c>
      <c r="AI112" s="296">
        <v>0.10219522044406266</v>
      </c>
      <c r="AJ112" s="296">
        <v>5.4685470070603912E-2</v>
      </c>
      <c r="AK112" s="296">
        <v>5.7741732060339092E-2</v>
      </c>
      <c r="AL112" s="296">
        <v>0</v>
      </c>
      <c r="AM112" s="296">
        <v>0</v>
      </c>
      <c r="AN112" s="296">
        <v>1.9335564158173557E-2</v>
      </c>
      <c r="AO112" s="296">
        <v>3.8001253930890842E-2</v>
      </c>
      <c r="AP112" s="296">
        <v>4.6950381124472966E-2</v>
      </c>
      <c r="AQ112" s="296">
        <v>0</v>
      </c>
      <c r="AR112" s="296">
        <v>2.4962211472746531E-2</v>
      </c>
      <c r="AS112" s="296">
        <v>4.1483588314913958E-2</v>
      </c>
      <c r="AT112" s="296">
        <v>8.0021160135549343E-2</v>
      </c>
      <c r="AU112" s="296">
        <v>4.3012152015823625E-2</v>
      </c>
      <c r="AV112" s="296">
        <v>4.2775697223996795E-2</v>
      </c>
      <c r="AW112" s="296">
        <v>6.2630359968670835E-2</v>
      </c>
      <c r="AX112" s="296">
        <v>0.15592791320785535</v>
      </c>
      <c r="AY112" s="296">
        <v>4.9199493498798416E-2</v>
      </c>
      <c r="AZ112" s="296">
        <v>5.9351110044401779E-2</v>
      </c>
      <c r="BA112" s="296">
        <v>5.9973554233267216E-2</v>
      </c>
      <c r="BB112" s="296">
        <v>7.8814382788829851E-2</v>
      </c>
      <c r="BC112" s="296">
        <v>4.2645730018545602E-2</v>
      </c>
      <c r="BD112" s="296">
        <v>6.0849948964809393E-2</v>
      </c>
      <c r="BE112" s="296">
        <v>0.12367964301590402</v>
      </c>
      <c r="BF112" s="296">
        <v>2.745974785662712E-2</v>
      </c>
      <c r="BG112" s="296">
        <v>3.1650015324641956E-2</v>
      </c>
      <c r="BH112" s="296">
        <v>3.9168495207298766E-2</v>
      </c>
      <c r="BI112" s="296">
        <v>0.11719723964078713</v>
      </c>
      <c r="BJ112" s="296">
        <v>2.7613296001700552E-2</v>
      </c>
      <c r="BK112" s="296">
        <v>1.6827669812722948E-2</v>
      </c>
      <c r="BL112" s="296">
        <v>1.9491918237607354E-2</v>
      </c>
      <c r="BM112" s="296">
        <v>2.9534535631805622E-2</v>
      </c>
      <c r="BN112" s="296">
        <v>0.26165750058911852</v>
      </c>
      <c r="BO112" s="296">
        <v>0.13913935555714724</v>
      </c>
      <c r="BP112" s="296">
        <v>0.35572162534439855</v>
      </c>
      <c r="BQ112" s="296">
        <v>0.14800003346721796</v>
      </c>
      <c r="BR112" s="296">
        <v>5.0379467220388635E-2</v>
      </c>
      <c r="BS112" s="296">
        <v>6.7225806793498308E-2</v>
      </c>
      <c r="BT112" s="296">
        <v>9.4531398604371E-2</v>
      </c>
      <c r="BU112" s="296">
        <v>0.25852834648591938</v>
      </c>
      <c r="BV112" s="296">
        <v>0.22501045680605902</v>
      </c>
      <c r="BW112" s="296">
        <v>0.31909718608026794</v>
      </c>
      <c r="BX112" s="296">
        <v>0.45884034172885818</v>
      </c>
      <c r="BY112" s="296">
        <v>0.12091823185190316</v>
      </c>
      <c r="BZ112" s="296">
        <v>0</v>
      </c>
      <c r="CA112" s="296">
        <v>0.21339946688869074</v>
      </c>
      <c r="CB112" s="296">
        <v>0.16224250030668769</v>
      </c>
      <c r="CC112" s="296">
        <v>0.21707564887316666</v>
      </c>
      <c r="CD112" s="296">
        <v>0.26961060704882073</v>
      </c>
      <c r="CE112" s="296">
        <v>0.15659633756830227</v>
      </c>
      <c r="CF112" s="296">
        <v>9.6471636360202256E-2</v>
      </c>
      <c r="CG112" s="296">
        <v>0.13701789564350758</v>
      </c>
      <c r="CH112" s="296">
        <v>5.8070044971298654E-2</v>
      </c>
      <c r="CI112" s="296">
        <v>5.6624145358721685E-2</v>
      </c>
      <c r="CJ112" s="296">
        <v>0.22517276903564731</v>
      </c>
      <c r="CK112" s="296">
        <v>0.14888127477914298</v>
      </c>
      <c r="CL112" s="296">
        <v>0.12367527342659265</v>
      </c>
      <c r="CM112" s="296">
        <v>8.7283757674323045E-2</v>
      </c>
      <c r="CN112" s="296">
        <v>2.1752942681334705E-2</v>
      </c>
      <c r="CO112" s="296">
        <v>8.5840003732501835E-2</v>
      </c>
      <c r="CP112" s="296">
        <v>5.3568583819633121E-2</v>
      </c>
      <c r="CQ112" s="296">
        <v>0.41378505902739471</v>
      </c>
      <c r="CR112" s="296">
        <v>9.0668684027224777E-2</v>
      </c>
      <c r="CS112" s="296">
        <v>5.5988365083338751E-2</v>
      </c>
      <c r="CT112" s="296">
        <v>8.9060679190107239E-2</v>
      </c>
      <c r="CU112" s="296">
        <v>0.13598873990267171</v>
      </c>
      <c r="CV112" s="296">
        <v>6.7877402898988665E-2</v>
      </c>
      <c r="CW112" s="296">
        <v>0.12943043165551971</v>
      </c>
      <c r="CX112" s="296">
        <v>0.14407143541394021</v>
      </c>
      <c r="CY112" s="296">
        <v>0.15660955949153865</v>
      </c>
      <c r="CZ112" s="296">
        <v>0</v>
      </c>
      <c r="DA112" s="297">
        <v>6.1933798346292125E-2</v>
      </c>
      <c r="DC112" s="298"/>
    </row>
    <row r="113" spans="1:107" s="299" customFormat="1" ht="15" customHeight="1">
      <c r="A113" s="300" t="s">
        <v>438</v>
      </c>
      <c r="B113" s="301" t="s">
        <v>698</v>
      </c>
      <c r="C113" s="295">
        <v>4.3163113929124114E-2</v>
      </c>
      <c r="D113" s="296">
        <v>1.5080792847772397E-2</v>
      </c>
      <c r="E113" s="296">
        <v>1.5290354658642978E-2</v>
      </c>
      <c r="F113" s="296">
        <v>4.2382247974064834E-2</v>
      </c>
      <c r="G113" s="296">
        <v>2.0204570300750364E-2</v>
      </c>
      <c r="H113" s="296">
        <v>0</v>
      </c>
      <c r="I113" s="296">
        <v>0</v>
      </c>
      <c r="J113" s="296">
        <v>4.9621529121868721E-2</v>
      </c>
      <c r="K113" s="296">
        <v>5.5516281893960304E-3</v>
      </c>
      <c r="L113" s="296">
        <v>1.1518449019260234E-2</v>
      </c>
      <c r="M113" s="296">
        <v>6.7385287866751726E-3</v>
      </c>
      <c r="N113" s="296">
        <v>1.6409497763489506E-2</v>
      </c>
      <c r="O113" s="296">
        <v>2.1589825104027075E-2</v>
      </c>
      <c r="P113" s="296">
        <v>0.26260878220943978</v>
      </c>
      <c r="Q113" s="296">
        <v>1.7096461909788994E-2</v>
      </c>
      <c r="R113" s="296">
        <v>0.10952926588080177</v>
      </c>
      <c r="S113" s="296">
        <v>6.6017519007239095E-2</v>
      </c>
      <c r="T113" s="296">
        <v>1.3758421167849347E-2</v>
      </c>
      <c r="U113" s="296">
        <v>3.581673892393309E-2</v>
      </c>
      <c r="V113" s="296">
        <v>1.083911019609542E-2</v>
      </c>
      <c r="W113" s="296">
        <v>1.3877011540568548E-2</v>
      </c>
      <c r="X113" s="296">
        <v>3.1506873201124733E-2</v>
      </c>
      <c r="Y113" s="296">
        <v>2.0952170858997209E-2</v>
      </c>
      <c r="Z113" s="296">
        <v>8.7704145728643209E-3</v>
      </c>
      <c r="AA113" s="296">
        <v>1.3836239575435937E-2</v>
      </c>
      <c r="AB113" s="296">
        <v>1.0879556030869729E-2</v>
      </c>
      <c r="AC113" s="296">
        <v>2.4422418364915988E-2</v>
      </c>
      <c r="AD113" s="296">
        <v>1.5929854334606138E-2</v>
      </c>
      <c r="AE113" s="296">
        <v>2.1819272941798726E-2</v>
      </c>
      <c r="AF113" s="296">
        <v>4.5049833357071641E-2</v>
      </c>
      <c r="AG113" s="296">
        <v>3.8805684573364883E-2</v>
      </c>
      <c r="AH113" s="296">
        <v>1.0944479117739787E-2</v>
      </c>
      <c r="AI113" s="296">
        <v>2.4764360142667738E-2</v>
      </c>
      <c r="AJ113" s="296">
        <v>2.9694283852616171E-2</v>
      </c>
      <c r="AK113" s="296">
        <v>2.4760907107112453E-2</v>
      </c>
      <c r="AL113" s="296">
        <v>0</v>
      </c>
      <c r="AM113" s="296">
        <v>0</v>
      </c>
      <c r="AN113" s="296">
        <v>3.8161406174329975E-3</v>
      </c>
      <c r="AO113" s="296">
        <v>4.2225875612945218E-2</v>
      </c>
      <c r="AP113" s="296">
        <v>1.7578665337404199E-2</v>
      </c>
      <c r="AQ113" s="296">
        <v>0</v>
      </c>
      <c r="AR113" s="296">
        <v>1.8297712068882373E-2</v>
      </c>
      <c r="AS113" s="296">
        <v>3.0283186690962617E-2</v>
      </c>
      <c r="AT113" s="296">
        <v>3.2621771912409489E-2</v>
      </c>
      <c r="AU113" s="296">
        <v>7.753144473180049E-3</v>
      </c>
      <c r="AV113" s="296">
        <v>5.9034238506671197E-3</v>
      </c>
      <c r="AW113" s="296">
        <v>1.1650360549807849E-2</v>
      </c>
      <c r="AX113" s="296">
        <v>1.5722444202647911E-2</v>
      </c>
      <c r="AY113" s="296">
        <v>1.4253009459562486E-2</v>
      </c>
      <c r="AZ113" s="296">
        <v>4.2046481859274367E-3</v>
      </c>
      <c r="BA113" s="296">
        <v>3.713367486556146E-3</v>
      </c>
      <c r="BB113" s="296">
        <v>3.6623148300313126E-3</v>
      </c>
      <c r="BC113" s="296">
        <v>4.628230161518288E-3</v>
      </c>
      <c r="BD113" s="296">
        <v>7.2848000348440635E-3</v>
      </c>
      <c r="BE113" s="296">
        <v>6.2367454647900087E-3</v>
      </c>
      <c r="BF113" s="296">
        <v>-1.1666498664697784E-2</v>
      </c>
      <c r="BG113" s="296">
        <v>1.30671463363339E-2</v>
      </c>
      <c r="BH113" s="296">
        <v>2.1208453632059129E-2</v>
      </c>
      <c r="BI113" s="296">
        <v>2.2410935273243487E-2</v>
      </c>
      <c r="BJ113" s="296">
        <v>5.0619587968902161E-2</v>
      </c>
      <c r="BK113" s="296">
        <v>2.262130895759017E-2</v>
      </c>
      <c r="BL113" s="296">
        <v>2.3577757041774949E-2</v>
      </c>
      <c r="BM113" s="296">
        <v>2.6060923864690257E-2</v>
      </c>
      <c r="BN113" s="296">
        <v>7.4568688228450336E-2</v>
      </c>
      <c r="BO113" s="296">
        <v>4.1086039390249615E-2</v>
      </c>
      <c r="BP113" s="296">
        <v>2.4881618984474243E-2</v>
      </c>
      <c r="BQ113" s="296">
        <v>5.5980736917101093E-2</v>
      </c>
      <c r="BR113" s="296">
        <v>7.0369564517995295E-2</v>
      </c>
      <c r="BS113" s="296">
        <v>7.3685370792782201E-2</v>
      </c>
      <c r="BT113" s="296">
        <v>2.1386372242697817E-2</v>
      </c>
      <c r="BU113" s="296">
        <v>6.7417852711083456E-2</v>
      </c>
      <c r="BV113" s="296">
        <v>3.5678077895023114E-2</v>
      </c>
      <c r="BW113" s="296">
        <v>3.1449702769118015E-2</v>
      </c>
      <c r="BX113" s="296">
        <v>3.2657364896790594E-2</v>
      </c>
      <c r="BY113" s="296">
        <v>5.9271470800556524E-2</v>
      </c>
      <c r="BZ113" s="296">
        <v>0</v>
      </c>
      <c r="CA113" s="296">
        <v>2.8451171880863532E-2</v>
      </c>
      <c r="CB113" s="296">
        <v>-3.5619392489543683E-2</v>
      </c>
      <c r="CC113" s="296">
        <v>6.2839714416312253E-2</v>
      </c>
      <c r="CD113" s="296">
        <v>0.10714598012369332</v>
      </c>
      <c r="CE113" s="296">
        <v>5.4798102301866207E-2</v>
      </c>
      <c r="CF113" s="296">
        <v>2.1085417495656497E-2</v>
      </c>
      <c r="CG113" s="296">
        <v>2.0024263568892968E-2</v>
      </c>
      <c r="CH113" s="296">
        <v>1.4977371403124362E-2</v>
      </c>
      <c r="CI113" s="296">
        <v>1.9607798767454616E-2</v>
      </c>
      <c r="CJ113" s="296">
        <v>2.2936568631088449E-4</v>
      </c>
      <c r="CK113" s="296">
        <v>5.6722964619585628E-3</v>
      </c>
      <c r="CL113" s="296">
        <v>1.3915785626029185E-2</v>
      </c>
      <c r="CM113" s="296">
        <v>1.7921139503106424E-2</v>
      </c>
      <c r="CN113" s="296">
        <v>2.8228731465336659E-3</v>
      </c>
      <c r="CO113" s="296">
        <v>2.4849834544589597E-2</v>
      </c>
      <c r="CP113" s="296">
        <v>2.1562238704661826E-2</v>
      </c>
      <c r="CQ113" s="296">
        <v>1.5116522632201415E-2</v>
      </c>
      <c r="CR113" s="296">
        <v>2.6973354722216358E-2</v>
      </c>
      <c r="CS113" s="296">
        <v>2.1152011545671909E-2</v>
      </c>
      <c r="CT113" s="296">
        <v>5.2843501267196745E-2</v>
      </c>
      <c r="CU113" s="296">
        <v>3.1485370714077136E-2</v>
      </c>
      <c r="CV113" s="296">
        <v>3.0149867577476296E-2</v>
      </c>
      <c r="CW113" s="296">
        <v>5.1391795063662857E-2</v>
      </c>
      <c r="CX113" s="296">
        <v>6.9370076380033244E-2</v>
      </c>
      <c r="CY113" s="296">
        <v>0.10040541664764771</v>
      </c>
      <c r="CZ113" s="296">
        <v>0</v>
      </c>
      <c r="DA113" s="297">
        <v>9.2950911563018483E-3</v>
      </c>
      <c r="DC113" s="298"/>
    </row>
    <row r="114" spans="1:107" s="316" customFormat="1" ht="15" customHeight="1">
      <c r="A114" s="312" t="s">
        <v>439</v>
      </c>
      <c r="B114" s="313" t="s">
        <v>699</v>
      </c>
      <c r="C114" s="312">
        <v>-0.11696285269724818</v>
      </c>
      <c r="D114" s="314">
        <v>-3.6060216950853402E-2</v>
      </c>
      <c r="E114" s="314">
        <v>-2.0395819343991718E-4</v>
      </c>
      <c r="F114" s="314">
        <v>0</v>
      </c>
      <c r="G114" s="314">
        <v>0</v>
      </c>
      <c r="H114" s="314">
        <v>0</v>
      </c>
      <c r="I114" s="314">
        <v>0</v>
      </c>
      <c r="J114" s="314">
        <v>0</v>
      </c>
      <c r="K114" s="314">
        <v>-3.3519125724585652E-2</v>
      </c>
      <c r="L114" s="314">
        <v>-2.3426321054564335E-5</v>
      </c>
      <c r="M114" s="314">
        <v>-3.6575626993853085E-4</v>
      </c>
      <c r="N114" s="314">
        <v>-2.4662910930507029E-5</v>
      </c>
      <c r="O114" s="314">
        <v>-2.90170829777853E-4</v>
      </c>
      <c r="P114" s="314">
        <v>-3.7207018886669353E-5</v>
      </c>
      <c r="Q114" s="314">
        <v>-1.3474267041049205E-3</v>
      </c>
      <c r="R114" s="314">
        <v>-1.3760483866748287E-4</v>
      </c>
      <c r="S114" s="314">
        <v>-6.8684324100775902E-5</v>
      </c>
      <c r="T114" s="314">
        <v>-4.0007768704293373E-5</v>
      </c>
      <c r="U114" s="314">
        <v>-2.3866235283146801E-5</v>
      </c>
      <c r="V114" s="314">
        <v>-3.8149602047922366E-6</v>
      </c>
      <c r="W114" s="314">
        <v>-7.3822235441870682E-6</v>
      </c>
      <c r="X114" s="314">
        <v>-3.0964419322922614E-5</v>
      </c>
      <c r="Y114" s="314">
        <v>-7.1984627798837793E-6</v>
      </c>
      <c r="Z114" s="314">
        <v>-8.9734386216798284E-6</v>
      </c>
      <c r="AA114" s="314">
        <v>-1.2635835228708617E-5</v>
      </c>
      <c r="AB114" s="314">
        <v>-8.6712720756134923E-6</v>
      </c>
      <c r="AC114" s="314">
        <v>-1.0558368887434657E-5</v>
      </c>
      <c r="AD114" s="314">
        <v>-1.311374243067073E-5</v>
      </c>
      <c r="AE114" s="314">
        <v>-1.4545232622007039E-5</v>
      </c>
      <c r="AF114" s="314">
        <v>-2.3973792906993307E-5</v>
      </c>
      <c r="AG114" s="314">
        <v>-2.7458884701895832E-5</v>
      </c>
      <c r="AH114" s="314">
        <v>-1.4103809701516545E-4</v>
      </c>
      <c r="AI114" s="314">
        <v>-9.3368938021698941E-6</v>
      </c>
      <c r="AJ114" s="314">
        <v>-1.8346715118496029E-5</v>
      </c>
      <c r="AK114" s="314">
        <v>-2.2530186385031594E-5</v>
      </c>
      <c r="AL114" s="314">
        <v>0</v>
      </c>
      <c r="AM114" s="314">
        <v>0</v>
      </c>
      <c r="AN114" s="314">
        <v>-1.5468868277166263E-5</v>
      </c>
      <c r="AO114" s="314">
        <v>-2.6234454659828473E-5</v>
      </c>
      <c r="AP114" s="314">
        <v>-1.2877230149334331E-5</v>
      </c>
      <c r="AQ114" s="314">
        <v>0</v>
      </c>
      <c r="AR114" s="314">
        <v>-2.5524923799372436E-5</v>
      </c>
      <c r="AS114" s="314">
        <v>-3.4140969566864412E-5</v>
      </c>
      <c r="AT114" s="314">
        <v>-3.2253647789543778E-5</v>
      </c>
      <c r="AU114" s="314">
        <v>-1.7871168702443273E-5</v>
      </c>
      <c r="AV114" s="314">
        <v>-1.7066597905160514E-5</v>
      </c>
      <c r="AW114" s="314">
        <v>-2.1482480514769859E-5</v>
      </c>
      <c r="AX114" s="314">
        <v>-2.2308132049730021E-5</v>
      </c>
      <c r="AY114" s="314">
        <v>-2.4624128952496356E-5</v>
      </c>
      <c r="AZ114" s="314">
        <v>-9.3123724948997967E-6</v>
      </c>
      <c r="BA114" s="314">
        <v>-8.8388257796728224E-6</v>
      </c>
      <c r="BB114" s="314">
        <v>-7.3897031655503064E-6</v>
      </c>
      <c r="BC114" s="314">
        <v>-7.8430731775067204E-6</v>
      </c>
      <c r="BD114" s="314">
        <v>-1.8936990950012026E-5</v>
      </c>
      <c r="BE114" s="314">
        <v>-1.5148040239990261E-5</v>
      </c>
      <c r="BF114" s="314">
        <v>-6.9598576847799118E-6</v>
      </c>
      <c r="BG114" s="314">
        <v>-2.1820567463954791E-5</v>
      </c>
      <c r="BH114" s="314">
        <v>-1.7553990068137198E-5</v>
      </c>
      <c r="BI114" s="314">
        <v>-4.6799684228617087E-5</v>
      </c>
      <c r="BJ114" s="314">
        <v>-1.5883854121114978E-5</v>
      </c>
      <c r="BK114" s="314">
        <v>-1.2695699564011099E-6</v>
      </c>
      <c r="BL114" s="314">
        <v>-1.1478538173302883E-6</v>
      </c>
      <c r="BM114" s="314">
        <v>-2.8808958985126608E-4</v>
      </c>
      <c r="BN114" s="314">
        <v>0</v>
      </c>
      <c r="BO114" s="314">
        <v>-5.1581838123222824E-7</v>
      </c>
      <c r="BP114" s="314">
        <v>-1.6878470888664284E-2</v>
      </c>
      <c r="BQ114" s="314">
        <v>-7.7932735345221436E-6</v>
      </c>
      <c r="BR114" s="314">
        <v>-5.7270400365880779E-4</v>
      </c>
      <c r="BS114" s="314">
        <v>-9.7018617046584399E-5</v>
      </c>
      <c r="BT114" s="314">
        <v>-8.3239684896859525E-3</v>
      </c>
      <c r="BU114" s="314">
        <v>-4.8048657914897257E-7</v>
      </c>
      <c r="BV114" s="314">
        <v>-1.2857465747564118E-4</v>
      </c>
      <c r="BW114" s="314">
        <v>0</v>
      </c>
      <c r="BX114" s="314">
        <v>-7.5864554165662249E-3</v>
      </c>
      <c r="BY114" s="314">
        <v>-5.9795743080427828E-3</v>
      </c>
      <c r="BZ114" s="314">
        <v>0</v>
      </c>
      <c r="CA114" s="314">
        <v>-1.3268574085693423E-2</v>
      </c>
      <c r="CB114" s="314">
        <v>-2.1899903907494805E-5</v>
      </c>
      <c r="CC114" s="314">
        <v>-6.2105012122898364E-5</v>
      </c>
      <c r="CD114" s="314">
        <v>-6.942196109674788E-5</v>
      </c>
      <c r="CE114" s="314">
        <v>-2.8673406801785199E-2</v>
      </c>
      <c r="CF114" s="314">
        <v>0</v>
      </c>
      <c r="CG114" s="314">
        <v>-2.0252901748877282E-5</v>
      </c>
      <c r="CH114" s="314">
        <v>-2.0180830330173521E-5</v>
      </c>
      <c r="CI114" s="314">
        <v>-7.3880595830182018E-5</v>
      </c>
      <c r="CJ114" s="314">
        <v>0</v>
      </c>
      <c r="CK114" s="314">
        <v>-1.3357853392959751E-5</v>
      </c>
      <c r="CL114" s="314">
        <v>-4.9137908809735267E-4</v>
      </c>
      <c r="CM114" s="314">
        <v>-4.3816588384104967E-2</v>
      </c>
      <c r="CN114" s="314">
        <v>-6.4765658699934367E-5</v>
      </c>
      <c r="CO114" s="314">
        <v>-9.607510180970032E-3</v>
      </c>
      <c r="CP114" s="314">
        <v>-6.1070344317747154E-2</v>
      </c>
      <c r="CQ114" s="314">
        <v>-3.064940548919269E-5</v>
      </c>
      <c r="CR114" s="314">
        <v>-1.1618691990490135E-4</v>
      </c>
      <c r="CS114" s="314">
        <v>-5.4216366722986712E-5</v>
      </c>
      <c r="CT114" s="314">
        <v>-6.6821279716456304E-4</v>
      </c>
      <c r="CU114" s="314">
        <v>-1.1385626249628293E-4</v>
      </c>
      <c r="CV114" s="314">
        <v>-1.7896508893665891E-5</v>
      </c>
      <c r="CW114" s="314">
        <v>-9.3341944389365171E-5</v>
      </c>
      <c r="CX114" s="314">
        <v>-4.7289158433828388E-5</v>
      </c>
      <c r="CY114" s="314">
        <v>-6.9830242937096086E-5</v>
      </c>
      <c r="CZ114" s="314">
        <v>0</v>
      </c>
      <c r="DA114" s="315">
        <v>-4.7168958892312031E-6</v>
      </c>
    </row>
    <row r="115" spans="1:107" s="299" customFormat="1" ht="15" customHeight="1">
      <c r="A115" s="303" t="s">
        <v>440</v>
      </c>
      <c r="B115" s="304" t="s">
        <v>700</v>
      </c>
      <c r="C115" s="305">
        <v>0.61868647683714273</v>
      </c>
      <c r="D115" s="306">
        <v>0.22499477631113679</v>
      </c>
      <c r="E115" s="306">
        <v>0.6578064883207152</v>
      </c>
      <c r="F115" s="306">
        <v>0.3681336119412108</v>
      </c>
      <c r="G115" s="306">
        <v>0.61918307021561714</v>
      </c>
      <c r="H115" s="306">
        <v>0</v>
      </c>
      <c r="I115" s="306">
        <v>0</v>
      </c>
      <c r="J115" s="306">
        <v>0.38340150095869813</v>
      </c>
      <c r="K115" s="306">
        <v>0.25736702473969936</v>
      </c>
      <c r="L115" s="306">
        <v>0.35704233990958706</v>
      </c>
      <c r="M115" s="306">
        <v>7.7228495163519637E-2</v>
      </c>
      <c r="N115" s="306">
        <v>0.54780864971492937</v>
      </c>
      <c r="O115" s="306">
        <v>0.44879929233365307</v>
      </c>
      <c r="P115" s="306">
        <v>0.65041802327323195</v>
      </c>
      <c r="Q115" s="306">
        <v>0.28381905233324717</v>
      </c>
      <c r="R115" s="306">
        <v>0.70419093063774352</v>
      </c>
      <c r="S115" s="306">
        <v>0.70739714297236234</v>
      </c>
      <c r="T115" s="306">
        <v>0.26627008172133604</v>
      </c>
      <c r="U115" s="306">
        <v>0.43531001607414654</v>
      </c>
      <c r="V115" s="306">
        <v>0.10187514993116907</v>
      </c>
      <c r="W115" s="306">
        <v>0.16518312682075623</v>
      </c>
      <c r="X115" s="306">
        <v>0.53899460977238201</v>
      </c>
      <c r="Y115" s="306">
        <v>0.27590500351215319</v>
      </c>
      <c r="Z115" s="306">
        <v>0.18221913137114143</v>
      </c>
      <c r="AA115" s="306">
        <v>0.15040434672731867</v>
      </c>
      <c r="AB115" s="306">
        <v>0.12473335838367489</v>
      </c>
      <c r="AC115" s="306">
        <v>0.35938372355081699</v>
      </c>
      <c r="AD115" s="306">
        <v>0.23438166133117341</v>
      </c>
      <c r="AE115" s="306">
        <v>0.33065992635840269</v>
      </c>
      <c r="AF115" s="306">
        <v>0.44332406209941605</v>
      </c>
      <c r="AG115" s="306">
        <v>0.41011173429147313</v>
      </c>
      <c r="AH115" s="306">
        <v>0.21886294468501277</v>
      </c>
      <c r="AI115" s="306">
        <v>0.47939335866743854</v>
      </c>
      <c r="AJ115" s="306">
        <v>0.34399654339190455</v>
      </c>
      <c r="AK115" s="306">
        <v>0.45870669762051036</v>
      </c>
      <c r="AL115" s="306">
        <v>0</v>
      </c>
      <c r="AM115" s="306">
        <v>0</v>
      </c>
      <c r="AN115" s="306">
        <v>0.25456822573540189</v>
      </c>
      <c r="AO115" s="306">
        <v>0.44885228062958127</v>
      </c>
      <c r="AP115" s="306">
        <v>0.35930047562672646</v>
      </c>
      <c r="AQ115" s="306">
        <v>0</v>
      </c>
      <c r="AR115" s="306">
        <v>0.33251817091888064</v>
      </c>
      <c r="AS115" s="306">
        <v>0.31852963535170881</v>
      </c>
      <c r="AT115" s="306">
        <v>0.48265746408222582</v>
      </c>
      <c r="AU115" s="306">
        <v>0.31898097459376562</v>
      </c>
      <c r="AV115" s="306">
        <v>0.33410432815755453</v>
      </c>
      <c r="AW115" s="306">
        <v>0.26945692419851247</v>
      </c>
      <c r="AX115" s="306">
        <v>0.30520663695451661</v>
      </c>
      <c r="AY115" s="306">
        <v>0.24180495780616926</v>
      </c>
      <c r="AZ115" s="306">
        <v>0.1666929397175887</v>
      </c>
      <c r="BA115" s="306">
        <v>0.13159208465473779</v>
      </c>
      <c r="BB115" s="306">
        <v>0.17606541321124514</v>
      </c>
      <c r="BC115" s="306">
        <v>0.12933570804160097</v>
      </c>
      <c r="BD115" s="306">
        <v>0.26095521496325275</v>
      </c>
      <c r="BE115" s="306">
        <v>0.25495567428598936</v>
      </c>
      <c r="BF115" s="306">
        <v>0.12226485428900877</v>
      </c>
      <c r="BG115" s="306">
        <v>0.24851480173789336</v>
      </c>
      <c r="BH115" s="306">
        <v>0.21484189860260999</v>
      </c>
      <c r="BI115" s="306">
        <v>0.43325956585809144</v>
      </c>
      <c r="BJ115" s="306">
        <v>0.37976363648485995</v>
      </c>
      <c r="BK115" s="306">
        <v>0.56655918363555291</v>
      </c>
      <c r="BL115" s="306">
        <v>0.49501313846233247</v>
      </c>
      <c r="BM115" s="306">
        <v>0.5356736709739095</v>
      </c>
      <c r="BN115" s="306">
        <v>0.69233351473203808</v>
      </c>
      <c r="BO115" s="306">
        <v>0.34891480655189561</v>
      </c>
      <c r="BP115" s="306">
        <v>0.63571009923283828</v>
      </c>
      <c r="BQ115" s="306">
        <v>0.53343673646583345</v>
      </c>
      <c r="BR115" s="306">
        <v>0.70997108227549499</v>
      </c>
      <c r="BS115" s="306">
        <v>0.70855793568966652</v>
      </c>
      <c r="BT115" s="306">
        <v>0.69339465149327573</v>
      </c>
      <c r="BU115" s="306">
        <v>0.65250307681582986</v>
      </c>
      <c r="BV115" s="306">
        <v>0.72681097609400691</v>
      </c>
      <c r="BW115" s="306">
        <v>0.87286687246348316</v>
      </c>
      <c r="BX115" s="306">
        <v>0.69211083071359714</v>
      </c>
      <c r="BY115" s="306">
        <v>0.6594164789482676</v>
      </c>
      <c r="BZ115" s="306">
        <v>0</v>
      </c>
      <c r="CA115" s="306">
        <v>0.42317403038754475</v>
      </c>
      <c r="CB115" s="306">
        <v>0.20377397661125873</v>
      </c>
      <c r="CC115" s="306">
        <v>0.61544307371782137</v>
      </c>
      <c r="CD115" s="306">
        <v>0.59412223217148452</v>
      </c>
      <c r="CE115" s="306">
        <v>0.58778431046500645</v>
      </c>
      <c r="CF115" s="306">
        <v>0.79524453147472851</v>
      </c>
      <c r="CG115" s="306">
        <v>0.53296487867095721</v>
      </c>
      <c r="CH115" s="306">
        <v>0.40059440113133737</v>
      </c>
      <c r="CI115" s="306">
        <v>0.52179100828602398</v>
      </c>
      <c r="CJ115" s="306">
        <v>0.62347153366350017</v>
      </c>
      <c r="CK115" s="306">
        <v>0.81218948914909372</v>
      </c>
      <c r="CL115" s="306">
        <v>0.67766049020240982</v>
      </c>
      <c r="CM115" s="306">
        <v>0.56842437923572797</v>
      </c>
      <c r="CN115" s="306">
        <v>0.69110478965103883</v>
      </c>
      <c r="CO115" s="306">
        <v>0.75894543777086521</v>
      </c>
      <c r="CP115" s="306">
        <v>0.57237506590548104</v>
      </c>
      <c r="CQ115" s="306">
        <v>0.69809528919994257</v>
      </c>
      <c r="CR115" s="306">
        <v>0.32646605634154158</v>
      </c>
      <c r="CS115" s="306">
        <v>0.42034203105297374</v>
      </c>
      <c r="CT115" s="306">
        <v>0.75227423023415141</v>
      </c>
      <c r="CU115" s="306">
        <v>0.49775966276093975</v>
      </c>
      <c r="CV115" s="306">
        <v>0.47097721794468134</v>
      </c>
      <c r="CW115" s="306">
        <v>0.72837928473523805</v>
      </c>
      <c r="CX115" s="306">
        <v>0.7195091332204967</v>
      </c>
      <c r="CY115" s="306">
        <v>0.71186265639103175</v>
      </c>
      <c r="CZ115" s="306">
        <v>0</v>
      </c>
      <c r="DA115" s="307">
        <v>0.38779764508674192</v>
      </c>
      <c r="DC115" s="298"/>
    </row>
    <row r="116" spans="1:107" s="299" customFormat="1" ht="15" customHeight="1">
      <c r="A116" s="303" t="s">
        <v>441</v>
      </c>
      <c r="B116" s="304" t="s">
        <v>694</v>
      </c>
      <c r="C116" s="305">
        <v>1</v>
      </c>
      <c r="D116" s="306">
        <v>1</v>
      </c>
      <c r="E116" s="306">
        <v>1</v>
      </c>
      <c r="F116" s="306">
        <v>1</v>
      </c>
      <c r="G116" s="306">
        <v>1</v>
      </c>
      <c r="H116" s="306">
        <v>0</v>
      </c>
      <c r="I116" s="306">
        <v>0</v>
      </c>
      <c r="J116" s="306">
        <v>1</v>
      </c>
      <c r="K116" s="306">
        <v>1</v>
      </c>
      <c r="L116" s="306">
        <v>1</v>
      </c>
      <c r="M116" s="306">
        <v>1</v>
      </c>
      <c r="N116" s="306">
        <v>1</v>
      </c>
      <c r="O116" s="306">
        <v>1</v>
      </c>
      <c r="P116" s="306">
        <v>1</v>
      </c>
      <c r="Q116" s="306">
        <v>1</v>
      </c>
      <c r="R116" s="306">
        <v>1</v>
      </c>
      <c r="S116" s="306">
        <v>1</v>
      </c>
      <c r="T116" s="306">
        <v>1</v>
      </c>
      <c r="U116" s="306">
        <v>1</v>
      </c>
      <c r="V116" s="306">
        <v>1</v>
      </c>
      <c r="W116" s="306">
        <v>1</v>
      </c>
      <c r="X116" s="306">
        <v>1</v>
      </c>
      <c r="Y116" s="306">
        <v>1</v>
      </c>
      <c r="Z116" s="306">
        <v>1</v>
      </c>
      <c r="AA116" s="306">
        <v>1</v>
      </c>
      <c r="AB116" s="306">
        <v>1</v>
      </c>
      <c r="AC116" s="306">
        <v>1</v>
      </c>
      <c r="AD116" s="306">
        <v>1</v>
      </c>
      <c r="AE116" s="306">
        <v>1</v>
      </c>
      <c r="AF116" s="306">
        <v>1</v>
      </c>
      <c r="AG116" s="306">
        <v>1</v>
      </c>
      <c r="AH116" s="306">
        <v>1</v>
      </c>
      <c r="AI116" s="306">
        <v>1</v>
      </c>
      <c r="AJ116" s="306">
        <v>1</v>
      </c>
      <c r="AK116" s="306">
        <v>1</v>
      </c>
      <c r="AL116" s="306">
        <v>0</v>
      </c>
      <c r="AM116" s="306">
        <v>0</v>
      </c>
      <c r="AN116" s="306">
        <v>1</v>
      </c>
      <c r="AO116" s="306">
        <v>1</v>
      </c>
      <c r="AP116" s="306">
        <v>1</v>
      </c>
      <c r="AQ116" s="306">
        <v>0</v>
      </c>
      <c r="AR116" s="306">
        <v>1</v>
      </c>
      <c r="AS116" s="306">
        <v>1</v>
      </c>
      <c r="AT116" s="306">
        <v>1</v>
      </c>
      <c r="AU116" s="306">
        <v>1</v>
      </c>
      <c r="AV116" s="306">
        <v>1</v>
      </c>
      <c r="AW116" s="306">
        <v>1</v>
      </c>
      <c r="AX116" s="306">
        <v>1</v>
      </c>
      <c r="AY116" s="306">
        <v>1</v>
      </c>
      <c r="AZ116" s="306">
        <v>1</v>
      </c>
      <c r="BA116" s="306">
        <v>1</v>
      </c>
      <c r="BB116" s="306">
        <v>1</v>
      </c>
      <c r="BC116" s="306">
        <v>1</v>
      </c>
      <c r="BD116" s="306">
        <v>1</v>
      </c>
      <c r="BE116" s="306">
        <v>1</v>
      </c>
      <c r="BF116" s="306">
        <v>1</v>
      </c>
      <c r="BG116" s="306">
        <v>1</v>
      </c>
      <c r="BH116" s="306">
        <v>1</v>
      </c>
      <c r="BI116" s="306">
        <v>1</v>
      </c>
      <c r="BJ116" s="306">
        <v>1</v>
      </c>
      <c r="BK116" s="306">
        <v>1</v>
      </c>
      <c r="BL116" s="306">
        <v>1</v>
      </c>
      <c r="BM116" s="306">
        <v>1</v>
      </c>
      <c r="BN116" s="306">
        <v>1</v>
      </c>
      <c r="BO116" s="306">
        <v>1</v>
      </c>
      <c r="BP116" s="306">
        <v>1</v>
      </c>
      <c r="BQ116" s="306">
        <v>1</v>
      </c>
      <c r="BR116" s="306">
        <v>1</v>
      </c>
      <c r="BS116" s="306">
        <v>1</v>
      </c>
      <c r="BT116" s="306">
        <v>1</v>
      </c>
      <c r="BU116" s="306">
        <v>1</v>
      </c>
      <c r="BV116" s="306">
        <v>1</v>
      </c>
      <c r="BW116" s="306">
        <v>1</v>
      </c>
      <c r="BX116" s="306">
        <v>1</v>
      </c>
      <c r="BY116" s="306">
        <v>1</v>
      </c>
      <c r="BZ116" s="306">
        <v>1</v>
      </c>
      <c r="CA116" s="306">
        <v>1</v>
      </c>
      <c r="CB116" s="306">
        <v>1</v>
      </c>
      <c r="CC116" s="306">
        <v>1</v>
      </c>
      <c r="CD116" s="306">
        <v>1</v>
      </c>
      <c r="CE116" s="306">
        <v>1</v>
      </c>
      <c r="CF116" s="306">
        <v>1</v>
      </c>
      <c r="CG116" s="306">
        <v>1</v>
      </c>
      <c r="CH116" s="306">
        <v>1</v>
      </c>
      <c r="CI116" s="306">
        <v>1</v>
      </c>
      <c r="CJ116" s="306">
        <v>1</v>
      </c>
      <c r="CK116" s="306">
        <v>1</v>
      </c>
      <c r="CL116" s="306">
        <v>1</v>
      </c>
      <c r="CM116" s="306">
        <v>1</v>
      </c>
      <c r="CN116" s="306">
        <v>1</v>
      </c>
      <c r="CO116" s="306">
        <v>1</v>
      </c>
      <c r="CP116" s="306">
        <v>1</v>
      </c>
      <c r="CQ116" s="306">
        <v>1</v>
      </c>
      <c r="CR116" s="306">
        <v>1</v>
      </c>
      <c r="CS116" s="306">
        <v>1</v>
      </c>
      <c r="CT116" s="306">
        <v>1</v>
      </c>
      <c r="CU116" s="306">
        <v>1</v>
      </c>
      <c r="CV116" s="306">
        <v>1</v>
      </c>
      <c r="CW116" s="306">
        <v>1</v>
      </c>
      <c r="CX116" s="306">
        <v>1</v>
      </c>
      <c r="CY116" s="306">
        <v>1</v>
      </c>
      <c r="CZ116" s="306">
        <v>1</v>
      </c>
      <c r="DA116" s="307">
        <v>1</v>
      </c>
      <c r="DC116" s="298"/>
    </row>
    <row r="118" spans="1:107" ht="15" customHeight="1">
      <c r="A118" s="244"/>
      <c r="B118" s="244"/>
    </row>
    <row r="119" spans="1:107" ht="15" customHeight="1">
      <c r="A119" s="244"/>
      <c r="B119" s="244"/>
    </row>
    <row r="120" spans="1:107" ht="15" customHeight="1">
      <c r="A120" s="244"/>
      <c r="B120" s="244"/>
    </row>
    <row r="121" spans="1:107" ht="15" customHeight="1">
      <c r="A121" s="244"/>
      <c r="B121" s="244"/>
    </row>
    <row r="122" spans="1:107" ht="15" customHeight="1">
      <c r="A122" s="244"/>
      <c r="B122" s="244"/>
    </row>
    <row r="123" spans="1:107" ht="15" customHeight="1">
      <c r="A123" s="244"/>
      <c r="B123" s="244"/>
    </row>
    <row r="124" spans="1:107" ht="15" customHeight="1">
      <c r="A124" s="244"/>
      <c r="B124" s="244"/>
    </row>
    <row r="125" spans="1:107" ht="15" customHeight="1">
      <c r="A125" s="244"/>
      <c r="B125" s="244"/>
    </row>
    <row r="126" spans="1:107" ht="15" customHeight="1">
      <c r="A126" s="244"/>
      <c r="B126" s="244"/>
    </row>
    <row r="127" spans="1:107" ht="15" customHeight="1">
      <c r="A127" s="244"/>
      <c r="B127" s="244"/>
    </row>
    <row r="128" spans="1:107" ht="15" customHeight="1">
      <c r="A128" s="244"/>
      <c r="B128" s="244"/>
    </row>
    <row r="129" spans="1:2" ht="15" customHeight="1">
      <c r="A129" s="244"/>
      <c r="B129" s="244"/>
    </row>
  </sheetData>
  <sheetProtection sheet="1" objects="1" scenarios="1"/>
  <mergeCells count="19">
    <mergeCell ref="DB63:DB65"/>
    <mergeCell ref="DC63:DC65"/>
    <mergeCell ref="DB71:DB73"/>
    <mergeCell ref="DC71:DC73"/>
    <mergeCell ref="DB85:DB86"/>
    <mergeCell ref="DC85:DC86"/>
    <mergeCell ref="DB52:DB53"/>
    <mergeCell ref="DC52:DC53"/>
    <mergeCell ref="DB56:DB57"/>
    <mergeCell ref="DC56:DC57"/>
    <mergeCell ref="DB60:DB61"/>
    <mergeCell ref="DC60:DC61"/>
    <mergeCell ref="DB49:DB51"/>
    <mergeCell ref="DC49:DC51"/>
    <mergeCell ref="DB17:DB18"/>
    <mergeCell ref="DC17:DC18"/>
    <mergeCell ref="DB26:DB27"/>
    <mergeCell ref="DC26:DC27"/>
    <mergeCell ref="DB40:DB41"/>
  </mergeCells>
  <phoneticPr fontId="4"/>
  <pageMargins left="0.70866141732283472" right="0.70866141732283472" top="0.74803149606299213" bottom="0.74803149606299213" header="0.31496062992125984" footer="0.31496062992125984"/>
  <pageSetup paperSize="9" scale="45" fitToHeight="1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C120"/>
  <sheetViews>
    <sheetView zoomScale="80" zoomScaleNormal="80" zoomScaleSheetLayoutView="80" workbookViewId="0">
      <pane xSplit="2" ySplit="4" topLeftCell="C5" activePane="bottomRight" state="frozen"/>
      <selection pane="topRight" activeCell="C1" sqref="C1"/>
      <selection pane="bottomLeft" activeCell="A5" sqref="A5"/>
      <selection pane="bottomRight" activeCell="C5" sqref="C5"/>
    </sheetView>
  </sheetViews>
  <sheetFormatPr baseColWidth="10" defaultColWidth="10.6640625" defaultRowHeight="15" customHeight="1"/>
  <cols>
    <col min="1" max="1" width="7.6640625" style="242" customWidth="1"/>
    <col min="2" max="2" width="22.5" style="243" customWidth="1"/>
    <col min="3" max="3" width="10.6640625" style="244" customWidth="1"/>
    <col min="4" max="6" width="10.83203125" style="244" bestFit="1" customWidth="1"/>
    <col min="7" max="7" width="11.1640625" style="244" bestFit="1" customWidth="1"/>
    <col min="8" max="8" width="10.83203125" style="244" bestFit="1" customWidth="1"/>
    <col min="9" max="9" width="11.1640625" style="244" bestFit="1" customWidth="1"/>
    <col min="10" max="12" width="10.83203125" style="244" bestFit="1" customWidth="1"/>
    <col min="13" max="13" width="11.1640625" style="244" bestFit="1" customWidth="1"/>
    <col min="14" max="16" width="10.83203125" style="244" bestFit="1" customWidth="1"/>
    <col min="17" max="21" width="11.1640625" style="244" bestFit="1" customWidth="1"/>
    <col min="22" max="23" width="10.83203125" style="244" bestFit="1" customWidth="1"/>
    <col min="24" max="24" width="12.1640625" style="244" bestFit="1" customWidth="1"/>
    <col min="25" max="25" width="11" style="244" bestFit="1" customWidth="1"/>
    <col min="26" max="27" width="10.6640625" style="244" bestFit="1" customWidth="1"/>
    <col min="28" max="28" width="11.1640625" style="244" bestFit="1" customWidth="1"/>
    <col min="29" max="30" width="10.83203125" style="244" bestFit="1" customWidth="1"/>
    <col min="31" max="31" width="11.1640625" style="244" bestFit="1" customWidth="1"/>
    <col min="32" max="32" width="10.83203125" style="244" bestFit="1" customWidth="1"/>
    <col min="33" max="33" width="11.1640625" style="244" bestFit="1" customWidth="1"/>
    <col min="34" max="36" width="10.83203125" style="244" bestFit="1" customWidth="1"/>
    <col min="37" max="38" width="11.1640625" style="244" bestFit="1" customWidth="1"/>
    <col min="39" max="39" width="10.83203125" style="244" bestFit="1" customWidth="1"/>
    <col min="40" max="41" width="11.1640625" style="244" bestFit="1" customWidth="1"/>
    <col min="42" max="45" width="10.83203125" style="244" bestFit="1" customWidth="1"/>
    <col min="46" max="46" width="11.1640625" style="244" bestFit="1" customWidth="1"/>
    <col min="47" max="49" width="10.83203125" style="244" bestFit="1" customWidth="1"/>
    <col min="50" max="50" width="11.1640625" style="244" bestFit="1" customWidth="1"/>
    <col min="51" max="62" width="10.83203125" style="244" bestFit="1" customWidth="1"/>
    <col min="63" max="63" width="11.1640625" style="244" bestFit="1" customWidth="1"/>
    <col min="64" max="72" width="10.83203125" style="244" bestFit="1" customWidth="1"/>
    <col min="73" max="73" width="12.1640625" style="244" bestFit="1" customWidth="1"/>
    <col min="74" max="85" width="10.83203125" style="244" bestFit="1" customWidth="1"/>
    <col min="86" max="86" width="11" style="244" bestFit="1" customWidth="1"/>
    <col min="87" max="88" width="11.1640625" style="244" bestFit="1" customWidth="1"/>
    <col min="89" max="89" width="10.83203125" style="244" bestFit="1" customWidth="1"/>
    <col min="90" max="90" width="11.1640625" style="244" bestFit="1" customWidth="1"/>
    <col min="91" max="95" width="10.83203125" style="244" bestFit="1" customWidth="1"/>
    <col min="96" max="96" width="10.83203125" style="244" customWidth="1"/>
    <col min="97" max="97" width="11.1640625" style="244" bestFit="1" customWidth="1"/>
    <col min="98" max="103" width="10.83203125" style="244" bestFit="1" customWidth="1"/>
    <col min="104" max="105" width="11.1640625" style="244" bestFit="1" customWidth="1"/>
    <col min="106" max="107" width="11" style="323" bestFit="1" customWidth="1"/>
    <col min="108" max="16384" width="10.6640625" style="244"/>
  </cols>
  <sheetData>
    <row r="1" spans="1:107" ht="25" customHeight="1">
      <c r="A1" s="10" t="s">
        <v>815</v>
      </c>
    </row>
    <row r="2" spans="1:107" ht="15" customHeight="1">
      <c r="A2" s="392" t="s">
        <v>820</v>
      </c>
    </row>
    <row r="3" spans="1:107" s="252" customFormat="1" ht="15" customHeight="1">
      <c r="A3" s="247" t="s">
        <v>583</v>
      </c>
      <c r="B3" s="290"/>
      <c r="C3" s="249" t="s">
        <v>330</v>
      </c>
      <c r="D3" s="250" t="s">
        <v>331</v>
      </c>
      <c r="E3" s="250" t="s">
        <v>332</v>
      </c>
      <c r="F3" s="250" t="s">
        <v>333</v>
      </c>
      <c r="G3" s="250" t="s">
        <v>334</v>
      </c>
      <c r="H3" s="250" t="s">
        <v>335</v>
      </c>
      <c r="I3" s="250" t="s">
        <v>336</v>
      </c>
      <c r="J3" s="250" t="s">
        <v>337</v>
      </c>
      <c r="K3" s="250" t="s">
        <v>338</v>
      </c>
      <c r="L3" s="250" t="s">
        <v>339</v>
      </c>
      <c r="M3" s="250" t="s">
        <v>340</v>
      </c>
      <c r="N3" s="250" t="s">
        <v>341</v>
      </c>
      <c r="O3" s="250" t="s">
        <v>342</v>
      </c>
      <c r="P3" s="250" t="s">
        <v>343</v>
      </c>
      <c r="Q3" s="250" t="s">
        <v>344</v>
      </c>
      <c r="R3" s="250" t="s">
        <v>345</v>
      </c>
      <c r="S3" s="250" t="s">
        <v>346</v>
      </c>
      <c r="T3" s="250" t="s">
        <v>347</v>
      </c>
      <c r="U3" s="250" t="s">
        <v>348</v>
      </c>
      <c r="V3" s="250" t="s">
        <v>349</v>
      </c>
      <c r="W3" s="250" t="s">
        <v>350</v>
      </c>
      <c r="X3" s="250" t="s">
        <v>351</v>
      </c>
      <c r="Y3" s="250" t="s">
        <v>352</v>
      </c>
      <c r="Z3" s="250" t="s">
        <v>353</v>
      </c>
      <c r="AA3" s="250" t="s">
        <v>354</v>
      </c>
      <c r="AB3" s="250" t="s">
        <v>355</v>
      </c>
      <c r="AC3" s="250" t="s">
        <v>356</v>
      </c>
      <c r="AD3" s="250" t="s">
        <v>357</v>
      </c>
      <c r="AE3" s="250" t="s">
        <v>358</v>
      </c>
      <c r="AF3" s="250" t="s">
        <v>359</v>
      </c>
      <c r="AG3" s="250" t="s">
        <v>360</v>
      </c>
      <c r="AH3" s="250" t="s">
        <v>361</v>
      </c>
      <c r="AI3" s="250" t="s">
        <v>362</v>
      </c>
      <c r="AJ3" s="250" t="s">
        <v>363</v>
      </c>
      <c r="AK3" s="250" t="s">
        <v>364</v>
      </c>
      <c r="AL3" s="250" t="s">
        <v>365</v>
      </c>
      <c r="AM3" s="250" t="s">
        <v>366</v>
      </c>
      <c r="AN3" s="250" t="s">
        <v>367</v>
      </c>
      <c r="AO3" s="250" t="s">
        <v>368</v>
      </c>
      <c r="AP3" s="250" t="s">
        <v>369</v>
      </c>
      <c r="AQ3" s="250" t="s">
        <v>370</v>
      </c>
      <c r="AR3" s="250" t="s">
        <v>371</v>
      </c>
      <c r="AS3" s="250" t="s">
        <v>372</v>
      </c>
      <c r="AT3" s="250" t="s">
        <v>373</v>
      </c>
      <c r="AU3" s="250" t="s">
        <v>374</v>
      </c>
      <c r="AV3" s="250" t="s">
        <v>375</v>
      </c>
      <c r="AW3" s="250" t="s">
        <v>376</v>
      </c>
      <c r="AX3" s="250" t="s">
        <v>377</v>
      </c>
      <c r="AY3" s="250" t="s">
        <v>378</v>
      </c>
      <c r="AZ3" s="250" t="s">
        <v>379</v>
      </c>
      <c r="BA3" s="250" t="s">
        <v>380</v>
      </c>
      <c r="BB3" s="250" t="s">
        <v>381</v>
      </c>
      <c r="BC3" s="250" t="s">
        <v>382</v>
      </c>
      <c r="BD3" s="250" t="s">
        <v>383</v>
      </c>
      <c r="BE3" s="250" t="s">
        <v>384</v>
      </c>
      <c r="BF3" s="250" t="s">
        <v>385</v>
      </c>
      <c r="BG3" s="250" t="s">
        <v>386</v>
      </c>
      <c r="BH3" s="250" t="s">
        <v>387</v>
      </c>
      <c r="BI3" s="250" t="s">
        <v>388</v>
      </c>
      <c r="BJ3" s="250" t="s">
        <v>389</v>
      </c>
      <c r="BK3" s="250" t="s">
        <v>390</v>
      </c>
      <c r="BL3" s="250" t="s">
        <v>391</v>
      </c>
      <c r="BM3" s="250" t="s">
        <v>392</v>
      </c>
      <c r="BN3" s="250" t="s">
        <v>393</v>
      </c>
      <c r="BO3" s="250" t="s">
        <v>394</v>
      </c>
      <c r="BP3" s="250" t="s">
        <v>395</v>
      </c>
      <c r="BQ3" s="250" t="s">
        <v>396</v>
      </c>
      <c r="BR3" s="250" t="s">
        <v>397</v>
      </c>
      <c r="BS3" s="250" t="s">
        <v>398</v>
      </c>
      <c r="BT3" s="250" t="s">
        <v>399</v>
      </c>
      <c r="BU3" s="250" t="s">
        <v>400</v>
      </c>
      <c r="BV3" s="250" t="s">
        <v>401</v>
      </c>
      <c r="BW3" s="250" t="s">
        <v>402</v>
      </c>
      <c r="BX3" s="250" t="s">
        <v>403</v>
      </c>
      <c r="BY3" s="250" t="s">
        <v>404</v>
      </c>
      <c r="BZ3" s="250" t="s">
        <v>405</v>
      </c>
      <c r="CA3" s="250" t="s">
        <v>406</v>
      </c>
      <c r="CB3" s="250" t="s">
        <v>407</v>
      </c>
      <c r="CC3" s="250" t="s">
        <v>408</v>
      </c>
      <c r="CD3" s="250" t="s">
        <v>409</v>
      </c>
      <c r="CE3" s="250" t="s">
        <v>410</v>
      </c>
      <c r="CF3" s="250" t="s">
        <v>411</v>
      </c>
      <c r="CG3" s="250" t="s">
        <v>412</v>
      </c>
      <c r="CH3" s="250" t="s">
        <v>413</v>
      </c>
      <c r="CI3" s="250" t="s">
        <v>414</v>
      </c>
      <c r="CJ3" s="250" t="s">
        <v>415</v>
      </c>
      <c r="CK3" s="250" t="s">
        <v>416</v>
      </c>
      <c r="CL3" s="250" t="s">
        <v>417</v>
      </c>
      <c r="CM3" s="250" t="s">
        <v>418</v>
      </c>
      <c r="CN3" s="250" t="s">
        <v>419</v>
      </c>
      <c r="CO3" s="250" t="s">
        <v>420</v>
      </c>
      <c r="CP3" s="250" t="s">
        <v>421</v>
      </c>
      <c r="CQ3" s="250" t="s">
        <v>422</v>
      </c>
      <c r="CR3" s="250" t="s">
        <v>423</v>
      </c>
      <c r="CS3" s="250" t="s">
        <v>424</v>
      </c>
      <c r="CT3" s="250" t="s">
        <v>425</v>
      </c>
      <c r="CU3" s="250" t="s">
        <v>426</v>
      </c>
      <c r="CV3" s="250" t="s">
        <v>427</v>
      </c>
      <c r="CW3" s="250" t="s">
        <v>428</v>
      </c>
      <c r="CX3" s="250" t="s">
        <v>429</v>
      </c>
      <c r="CY3" s="250" t="s">
        <v>430</v>
      </c>
      <c r="CZ3" s="250" t="s">
        <v>431</v>
      </c>
      <c r="DA3" s="250" t="s">
        <v>432</v>
      </c>
      <c r="DB3" s="324"/>
      <c r="DC3" s="324"/>
    </row>
    <row r="4" spans="1:107" s="260" customFormat="1" ht="40" customHeight="1">
      <c r="A4" s="253"/>
      <c r="B4" s="283"/>
      <c r="C4" s="255" t="s">
        <v>590</v>
      </c>
      <c r="D4" s="256" t="s">
        <v>482</v>
      </c>
      <c r="E4" s="256" t="s">
        <v>591</v>
      </c>
      <c r="F4" s="256" t="s">
        <v>592</v>
      </c>
      <c r="G4" s="256" t="s">
        <v>593</v>
      </c>
      <c r="H4" s="256" t="s">
        <v>594</v>
      </c>
      <c r="I4" s="256" t="s">
        <v>595</v>
      </c>
      <c r="J4" s="256" t="s">
        <v>596</v>
      </c>
      <c r="K4" s="256" t="s">
        <v>597</v>
      </c>
      <c r="L4" s="256" t="s">
        <v>598</v>
      </c>
      <c r="M4" s="256" t="s">
        <v>491</v>
      </c>
      <c r="N4" s="256" t="s">
        <v>599</v>
      </c>
      <c r="O4" s="256" t="s">
        <v>600</v>
      </c>
      <c r="P4" s="256" t="s">
        <v>601</v>
      </c>
      <c r="Q4" s="256" t="s">
        <v>602</v>
      </c>
      <c r="R4" s="256" t="s">
        <v>603</v>
      </c>
      <c r="S4" s="256" t="s">
        <v>604</v>
      </c>
      <c r="T4" s="256" t="s">
        <v>605</v>
      </c>
      <c r="U4" s="256" t="s">
        <v>606</v>
      </c>
      <c r="V4" s="256" t="s">
        <v>607</v>
      </c>
      <c r="W4" s="256" t="s">
        <v>608</v>
      </c>
      <c r="X4" s="256" t="s">
        <v>609</v>
      </c>
      <c r="Y4" s="256" t="s">
        <v>610</v>
      </c>
      <c r="Z4" s="256" t="s">
        <v>611</v>
      </c>
      <c r="AA4" s="256" t="s">
        <v>612</v>
      </c>
      <c r="AB4" s="256" t="s">
        <v>613</v>
      </c>
      <c r="AC4" s="256" t="s">
        <v>614</v>
      </c>
      <c r="AD4" s="256" t="s">
        <v>615</v>
      </c>
      <c r="AE4" s="256" t="s">
        <v>616</v>
      </c>
      <c r="AF4" s="256" t="s">
        <v>617</v>
      </c>
      <c r="AG4" s="256" t="s">
        <v>618</v>
      </c>
      <c r="AH4" s="256" t="s">
        <v>619</v>
      </c>
      <c r="AI4" s="256" t="s">
        <v>620</v>
      </c>
      <c r="AJ4" s="256" t="s">
        <v>621</v>
      </c>
      <c r="AK4" s="256" t="s">
        <v>622</v>
      </c>
      <c r="AL4" s="256" t="s">
        <v>623</v>
      </c>
      <c r="AM4" s="256" t="s">
        <v>624</v>
      </c>
      <c r="AN4" s="256" t="s">
        <v>625</v>
      </c>
      <c r="AO4" s="256" t="s">
        <v>626</v>
      </c>
      <c r="AP4" s="256" t="s">
        <v>627</v>
      </c>
      <c r="AQ4" s="256" t="s">
        <v>628</v>
      </c>
      <c r="AR4" s="256" t="s">
        <v>629</v>
      </c>
      <c r="AS4" s="256" t="s">
        <v>630</v>
      </c>
      <c r="AT4" s="256" t="s">
        <v>631</v>
      </c>
      <c r="AU4" s="256" t="s">
        <v>632</v>
      </c>
      <c r="AV4" s="256" t="s">
        <v>633</v>
      </c>
      <c r="AW4" s="256" t="s">
        <v>634</v>
      </c>
      <c r="AX4" s="256" t="s">
        <v>635</v>
      </c>
      <c r="AY4" s="256" t="s">
        <v>636</v>
      </c>
      <c r="AZ4" s="256" t="s">
        <v>637</v>
      </c>
      <c r="BA4" s="256" t="s">
        <v>531</v>
      </c>
      <c r="BB4" s="256" t="s">
        <v>638</v>
      </c>
      <c r="BC4" s="256" t="s">
        <v>639</v>
      </c>
      <c r="BD4" s="256" t="s">
        <v>640</v>
      </c>
      <c r="BE4" s="256" t="s">
        <v>641</v>
      </c>
      <c r="BF4" s="256" t="s">
        <v>642</v>
      </c>
      <c r="BG4" s="256" t="s">
        <v>643</v>
      </c>
      <c r="BH4" s="256" t="s">
        <v>644</v>
      </c>
      <c r="BI4" s="256" t="s">
        <v>645</v>
      </c>
      <c r="BJ4" s="256" t="s">
        <v>329</v>
      </c>
      <c r="BK4" s="256" t="s">
        <v>646</v>
      </c>
      <c r="BL4" s="256" t="s">
        <v>541</v>
      </c>
      <c r="BM4" s="256" t="s">
        <v>542</v>
      </c>
      <c r="BN4" s="256" t="s">
        <v>647</v>
      </c>
      <c r="BO4" s="256" t="s">
        <v>648</v>
      </c>
      <c r="BP4" s="256" t="s">
        <v>649</v>
      </c>
      <c r="BQ4" s="256" t="s">
        <v>650</v>
      </c>
      <c r="BR4" s="256" t="s">
        <v>651</v>
      </c>
      <c r="BS4" s="256" t="s">
        <v>548</v>
      </c>
      <c r="BT4" s="256" t="s">
        <v>652</v>
      </c>
      <c r="BU4" s="256" t="s">
        <v>653</v>
      </c>
      <c r="BV4" s="256" t="s">
        <v>551</v>
      </c>
      <c r="BW4" s="256" t="s">
        <v>552</v>
      </c>
      <c r="BX4" s="256" t="s">
        <v>654</v>
      </c>
      <c r="BY4" s="256" t="s">
        <v>655</v>
      </c>
      <c r="BZ4" s="256" t="s">
        <v>656</v>
      </c>
      <c r="CA4" s="256" t="s">
        <v>657</v>
      </c>
      <c r="CB4" s="256" t="s">
        <v>658</v>
      </c>
      <c r="CC4" s="256" t="s">
        <v>659</v>
      </c>
      <c r="CD4" s="256" t="s">
        <v>559</v>
      </c>
      <c r="CE4" s="256" t="s">
        <v>660</v>
      </c>
      <c r="CF4" s="256" t="s">
        <v>561</v>
      </c>
      <c r="CG4" s="256" t="s">
        <v>661</v>
      </c>
      <c r="CH4" s="256" t="s">
        <v>662</v>
      </c>
      <c r="CI4" s="256" t="s">
        <v>663</v>
      </c>
      <c r="CJ4" s="256" t="s">
        <v>664</v>
      </c>
      <c r="CK4" s="256" t="s">
        <v>665</v>
      </c>
      <c r="CL4" s="256" t="s">
        <v>666</v>
      </c>
      <c r="CM4" s="256" t="s">
        <v>667</v>
      </c>
      <c r="CN4" s="256" t="s">
        <v>668</v>
      </c>
      <c r="CO4" s="256" t="s">
        <v>669</v>
      </c>
      <c r="CP4" s="256" t="s">
        <v>670</v>
      </c>
      <c r="CQ4" s="256" t="s">
        <v>671</v>
      </c>
      <c r="CR4" s="256" t="s">
        <v>672</v>
      </c>
      <c r="CS4" s="256" t="s">
        <v>673</v>
      </c>
      <c r="CT4" s="256" t="s">
        <v>674</v>
      </c>
      <c r="CU4" s="256" t="s">
        <v>675</v>
      </c>
      <c r="CV4" s="256" t="s">
        <v>577</v>
      </c>
      <c r="CW4" s="256" t="s">
        <v>676</v>
      </c>
      <c r="CX4" s="256" t="s">
        <v>677</v>
      </c>
      <c r="CY4" s="256" t="s">
        <v>678</v>
      </c>
      <c r="CZ4" s="256" t="s">
        <v>581</v>
      </c>
      <c r="DA4" s="256" t="s">
        <v>582</v>
      </c>
      <c r="DB4" s="325" t="s">
        <v>703</v>
      </c>
      <c r="DC4" s="325" t="s">
        <v>704</v>
      </c>
    </row>
    <row r="5" spans="1:107" s="299" customFormat="1" ht="15" customHeight="1">
      <c r="A5" s="293" t="s">
        <v>330</v>
      </c>
      <c r="B5" s="294" t="s">
        <v>590</v>
      </c>
      <c r="C5" s="295">
        <v>1.0092011855780667</v>
      </c>
      <c r="D5" s="296">
        <v>3.9924089507945452E-2</v>
      </c>
      <c r="E5" s="296">
        <v>5.538248322753403E-3</v>
      </c>
      <c r="F5" s="296">
        <v>2.9805237526725763E-3</v>
      </c>
      <c r="G5" s="296">
        <v>1.0403878038644239E-4</v>
      </c>
      <c r="H5" s="296">
        <v>0</v>
      </c>
      <c r="I5" s="296">
        <v>0</v>
      </c>
      <c r="J5" s="296">
        <v>1.2356422105264116E-5</v>
      </c>
      <c r="K5" s="296">
        <v>1.6513602994880236E-2</v>
      </c>
      <c r="L5" s="296">
        <v>3.7644268797439007E-4</v>
      </c>
      <c r="M5" s="296">
        <v>0.42453879404612666</v>
      </c>
      <c r="N5" s="296">
        <v>3.1523194823313026E-2</v>
      </c>
      <c r="O5" s="296">
        <v>4.8325085706599116E-2</v>
      </c>
      <c r="P5" s="296">
        <v>1.0962530439079033E-2</v>
      </c>
      <c r="Q5" s="296">
        <v>0.1509040026414642</v>
      </c>
      <c r="R5" s="296">
        <v>4.9924136583730455E-3</v>
      </c>
      <c r="S5" s="296">
        <v>3.3263518833219897E-4</v>
      </c>
      <c r="T5" s="296">
        <v>1.0839239063079448E-3</v>
      </c>
      <c r="U5" s="296">
        <v>3.9076744479279836E-5</v>
      </c>
      <c r="V5" s="296">
        <v>3.8526507668848475E-4</v>
      </c>
      <c r="W5" s="296">
        <v>5.8486571408658774E-5</v>
      </c>
      <c r="X5" s="296">
        <v>1.3334532055607206E-5</v>
      </c>
      <c r="Y5" s="296">
        <v>2.5896483466804542E-5</v>
      </c>
      <c r="Z5" s="296">
        <v>1.4743577988976155E-5</v>
      </c>
      <c r="AA5" s="296">
        <v>1.06691251076713E-5</v>
      </c>
      <c r="AB5" s="296">
        <v>1.6023686817377709E-5</v>
      </c>
      <c r="AC5" s="296">
        <v>2.1521403696768775E-3</v>
      </c>
      <c r="AD5" s="296">
        <v>1.063673289249793E-3</v>
      </c>
      <c r="AE5" s="296">
        <v>7.0212488533994657E-6</v>
      </c>
      <c r="AF5" s="296">
        <v>4.1990295781789953E-6</v>
      </c>
      <c r="AG5" s="296">
        <v>1.3962850194059873E-2</v>
      </c>
      <c r="AH5" s="296">
        <v>1.4477027425131725E-4</v>
      </c>
      <c r="AI5" s="296">
        <v>1.5166608006248664E-5</v>
      </c>
      <c r="AJ5" s="296">
        <v>9.1591544613150812E-6</v>
      </c>
      <c r="AK5" s="296">
        <v>1.2814909560082414E-4</v>
      </c>
      <c r="AL5" s="296">
        <v>0</v>
      </c>
      <c r="AM5" s="296">
        <v>0</v>
      </c>
      <c r="AN5" s="296">
        <v>2.3033565487244463E-6</v>
      </c>
      <c r="AO5" s="296">
        <v>4.6009667887213594E-6</v>
      </c>
      <c r="AP5" s="296">
        <v>3.3848549687210149E-6</v>
      </c>
      <c r="AQ5" s="296">
        <v>0</v>
      </c>
      <c r="AR5" s="296">
        <v>9.7013988366216938E-6</v>
      </c>
      <c r="AS5" s="296">
        <v>5.4571758073322047E-6</v>
      </c>
      <c r="AT5" s="296">
        <v>4.3121490370038249E-6</v>
      </c>
      <c r="AU5" s="296">
        <v>1.003971022010286E-5</v>
      </c>
      <c r="AV5" s="296">
        <v>1.2050456799029665E-5</v>
      </c>
      <c r="AW5" s="296">
        <v>1.0145667016866532E-5</v>
      </c>
      <c r="AX5" s="296">
        <v>1.0433592838838004E-5</v>
      </c>
      <c r="AY5" s="296">
        <v>9.6422886420404332E-6</v>
      </c>
      <c r="AZ5" s="296">
        <v>1.2250503915397995E-5</v>
      </c>
      <c r="BA5" s="296">
        <v>1.043112384937261E-5</v>
      </c>
      <c r="BB5" s="296">
        <v>9.7001742667725825E-6</v>
      </c>
      <c r="BC5" s="296">
        <v>6.1982776937809244E-6</v>
      </c>
      <c r="BD5" s="296">
        <v>1.0158767889641798E-5</v>
      </c>
      <c r="BE5" s="296">
        <v>9.2042987056131349E-6</v>
      </c>
      <c r="BF5" s="296">
        <v>6.9685656699253136E-6</v>
      </c>
      <c r="BG5" s="296">
        <v>9.6244821743449218E-6</v>
      </c>
      <c r="BH5" s="296">
        <v>9.216239364826799E-6</v>
      </c>
      <c r="BI5" s="296">
        <v>2.1135869788009173E-3</v>
      </c>
      <c r="BJ5" s="296">
        <v>7.8358317074037149E-6</v>
      </c>
      <c r="BK5" s="296">
        <v>3.6777298140636551E-4</v>
      </c>
      <c r="BL5" s="296">
        <v>1.6450319636848507E-5</v>
      </c>
      <c r="BM5" s="296">
        <v>1.0365411155535814E-3</v>
      </c>
      <c r="BN5" s="296">
        <v>3.5529213054778469E-6</v>
      </c>
      <c r="BO5" s="296">
        <v>7.3056368795721949E-6</v>
      </c>
      <c r="BP5" s="296">
        <v>1.2571484590953997E-5</v>
      </c>
      <c r="BQ5" s="296">
        <v>1.1081369747099772E-5</v>
      </c>
      <c r="BR5" s="296">
        <v>9.4783259080372702E-6</v>
      </c>
      <c r="BS5" s="296">
        <v>1.2675205485508586E-4</v>
      </c>
      <c r="BT5" s="296">
        <v>9.4254580582950977E-6</v>
      </c>
      <c r="BU5" s="296">
        <v>1.262028590665712E-5</v>
      </c>
      <c r="BV5" s="296">
        <v>8.3525525120758509E-6</v>
      </c>
      <c r="BW5" s="296">
        <v>4.6297717958917855E-6</v>
      </c>
      <c r="BX5" s="296">
        <v>6.0271086801460509E-6</v>
      </c>
      <c r="BY5" s="296">
        <v>9.5240429115455198E-6</v>
      </c>
      <c r="BZ5" s="296">
        <v>2.0836801905101575E-5</v>
      </c>
      <c r="CA5" s="296">
        <v>1.2836433408896153E-5</v>
      </c>
      <c r="CB5" s="296">
        <v>2.3523891773411163E-5</v>
      </c>
      <c r="CC5" s="296">
        <v>1.167081364700741E-5</v>
      </c>
      <c r="CD5" s="296">
        <v>2.5632256661024486E-5</v>
      </c>
      <c r="CE5" s="296">
        <v>7.5879031054590699E-5</v>
      </c>
      <c r="CF5" s="296">
        <v>3.7124824115101479E-6</v>
      </c>
      <c r="CG5" s="296">
        <v>1.1478396186985812E-5</v>
      </c>
      <c r="CH5" s="296">
        <v>8.8529939766828449E-5</v>
      </c>
      <c r="CI5" s="296">
        <v>3.1283467694745323E-5</v>
      </c>
      <c r="CJ5" s="296">
        <v>1.2455063267181192E-5</v>
      </c>
      <c r="CK5" s="296">
        <v>1.798759154628101E-4</v>
      </c>
      <c r="CL5" s="296">
        <v>6.2328227335109752E-5</v>
      </c>
      <c r="CM5" s="296">
        <v>3.8162017952829408E-4</v>
      </c>
      <c r="CN5" s="296">
        <v>4.2871118927610731E-3</v>
      </c>
      <c r="CO5" s="296">
        <v>3.3268051207239612E-3</v>
      </c>
      <c r="CP5" s="296">
        <v>1.2977754813094178E-3</v>
      </c>
      <c r="CQ5" s="296">
        <v>5.0445405769946732E-5</v>
      </c>
      <c r="CR5" s="296">
        <v>4.3841124118467182E-5</v>
      </c>
      <c r="CS5" s="296">
        <v>8.5445027167408483E-6</v>
      </c>
      <c r="CT5" s="296">
        <v>1.4084671079944591E-5</v>
      </c>
      <c r="CU5" s="296">
        <v>1.4530677427205445E-2</v>
      </c>
      <c r="CV5" s="296">
        <v>1.7536553527640469E-2</v>
      </c>
      <c r="CW5" s="296">
        <v>4.7226389390870586E-5</v>
      </c>
      <c r="CX5" s="296">
        <v>9.3077322690142438E-4</v>
      </c>
      <c r="CY5" s="296">
        <v>3.8261727231541504E-3</v>
      </c>
      <c r="CZ5" s="296">
        <v>4.564771196763296E-5</v>
      </c>
      <c r="DA5" s="296">
        <v>1.9810859637746808E-5</v>
      </c>
      <c r="DB5" s="326">
        <v>1.8162001587739001</v>
      </c>
      <c r="DC5" s="326">
        <v>1.3979110939875488</v>
      </c>
    </row>
    <row r="6" spans="1:107" s="299" customFormat="1" ht="15" customHeight="1">
      <c r="A6" s="300" t="s">
        <v>331</v>
      </c>
      <c r="B6" s="301" t="s">
        <v>482</v>
      </c>
      <c r="C6" s="295">
        <v>7.8549318550521045E-3</v>
      </c>
      <c r="D6" s="296">
        <v>1.0365993944053105</v>
      </c>
      <c r="E6" s="296">
        <v>1.7164662372570805E-2</v>
      </c>
      <c r="F6" s="296">
        <v>2.1991446526482231E-4</v>
      </c>
      <c r="G6" s="296">
        <v>1.5215701349084904E-5</v>
      </c>
      <c r="H6" s="296">
        <v>0</v>
      </c>
      <c r="I6" s="296">
        <v>0</v>
      </c>
      <c r="J6" s="296">
        <v>3.8084619543247083E-6</v>
      </c>
      <c r="K6" s="296">
        <v>0.42084163637785932</v>
      </c>
      <c r="L6" s="296">
        <v>9.3846046021627856E-5</v>
      </c>
      <c r="M6" s="296">
        <v>3.3052622527281949E-3</v>
      </c>
      <c r="N6" s="296">
        <v>7.3548059613866889E-3</v>
      </c>
      <c r="O6" s="296">
        <v>1.6177158045852822E-2</v>
      </c>
      <c r="P6" s="296">
        <v>2.2509423540352266E-3</v>
      </c>
      <c r="Q6" s="296">
        <v>9.459061102058075E-3</v>
      </c>
      <c r="R6" s="296">
        <v>1.0423908157523769E-3</v>
      </c>
      <c r="S6" s="296">
        <v>1.870228500836149E-4</v>
      </c>
      <c r="T6" s="296">
        <v>4.7799943324104276E-5</v>
      </c>
      <c r="U6" s="296">
        <v>1.0739090317797969E-5</v>
      </c>
      <c r="V6" s="296">
        <v>1.9572134034831433E-4</v>
      </c>
      <c r="W6" s="296">
        <v>2.81009251288603E-5</v>
      </c>
      <c r="X6" s="296">
        <v>1.0434045940978881E-5</v>
      </c>
      <c r="Y6" s="296">
        <v>4.3777515306396065E-4</v>
      </c>
      <c r="Z6" s="296">
        <v>6.851566940489827E-5</v>
      </c>
      <c r="AA6" s="296">
        <v>6.8084758181913093E-5</v>
      </c>
      <c r="AB6" s="296">
        <v>5.2653306125714918E-5</v>
      </c>
      <c r="AC6" s="296">
        <v>6.8499200870775787E-4</v>
      </c>
      <c r="AD6" s="296">
        <v>6.9613987056265725E-4</v>
      </c>
      <c r="AE6" s="296">
        <v>3.1744715081026734E-6</v>
      </c>
      <c r="AF6" s="296">
        <v>1.6942969597133802E-5</v>
      </c>
      <c r="AG6" s="296">
        <v>1.3543803599295201E-4</v>
      </c>
      <c r="AH6" s="296">
        <v>2.961214056319723E-3</v>
      </c>
      <c r="AI6" s="296">
        <v>3.7853749094278081E-5</v>
      </c>
      <c r="AJ6" s="296">
        <v>1.7934104316339493E-5</v>
      </c>
      <c r="AK6" s="296">
        <v>2.422358739797958E-5</v>
      </c>
      <c r="AL6" s="296">
        <v>0</v>
      </c>
      <c r="AM6" s="296">
        <v>0</v>
      </c>
      <c r="AN6" s="296">
        <v>6.4293470271986301E-6</v>
      </c>
      <c r="AO6" s="296">
        <v>8.7761037847799529E-6</v>
      </c>
      <c r="AP6" s="296">
        <v>1.3510887408641622E-5</v>
      </c>
      <c r="AQ6" s="296">
        <v>0</v>
      </c>
      <c r="AR6" s="296">
        <v>1.4409186975460111E-5</v>
      </c>
      <c r="AS6" s="296">
        <v>1.0636910305133464E-5</v>
      </c>
      <c r="AT6" s="296">
        <v>6.9434419728082495E-6</v>
      </c>
      <c r="AU6" s="296">
        <v>2.5449417013298895E-5</v>
      </c>
      <c r="AV6" s="296">
        <v>5.4413501568405247E-5</v>
      </c>
      <c r="AW6" s="296">
        <v>5.6541099269518027E-5</v>
      </c>
      <c r="AX6" s="296">
        <v>5.8092676397013234E-5</v>
      </c>
      <c r="AY6" s="296">
        <v>6.253606860762426E-5</v>
      </c>
      <c r="AZ6" s="296">
        <v>7.7288212021776203E-5</v>
      </c>
      <c r="BA6" s="296">
        <v>6.7260841208398583E-5</v>
      </c>
      <c r="BB6" s="296">
        <v>7.9535746298947083E-5</v>
      </c>
      <c r="BC6" s="296">
        <v>2.699638523172856E-5</v>
      </c>
      <c r="BD6" s="296">
        <v>6.6759745041078056E-5</v>
      </c>
      <c r="BE6" s="296">
        <v>6.3158052848512317E-5</v>
      </c>
      <c r="BF6" s="296">
        <v>4.6825410591483833E-5</v>
      </c>
      <c r="BG6" s="296">
        <v>1.22628221900756E-5</v>
      </c>
      <c r="BH6" s="296">
        <v>2.5255844662843427E-5</v>
      </c>
      <c r="BI6" s="296">
        <v>2.7663586694192294E-4</v>
      </c>
      <c r="BJ6" s="296">
        <v>6.0661211418890633E-6</v>
      </c>
      <c r="BK6" s="296">
        <v>6.0427846152743656E-6</v>
      </c>
      <c r="BL6" s="296">
        <v>3.1741419169835783E-6</v>
      </c>
      <c r="BM6" s="296">
        <v>1.2354522348314205E-5</v>
      </c>
      <c r="BN6" s="296">
        <v>4.3973687005806927E-6</v>
      </c>
      <c r="BO6" s="296">
        <v>7.9019267742806157E-6</v>
      </c>
      <c r="BP6" s="296">
        <v>1.5143553953235896E-6</v>
      </c>
      <c r="BQ6" s="296">
        <v>1.6594825323399369E-6</v>
      </c>
      <c r="BR6" s="296">
        <v>5.0194310443989154E-6</v>
      </c>
      <c r="BS6" s="296">
        <v>4.890108292975488E-6</v>
      </c>
      <c r="BT6" s="296">
        <v>1.8620339575054154E-6</v>
      </c>
      <c r="BU6" s="296">
        <v>2.1521070407269002E-6</v>
      </c>
      <c r="BV6" s="296">
        <v>1.732002834713466E-6</v>
      </c>
      <c r="BW6" s="296">
        <v>5.0474589893597348E-7</v>
      </c>
      <c r="BX6" s="296">
        <v>4.5411174811951587E-6</v>
      </c>
      <c r="BY6" s="296">
        <v>3.1092903629627262E-6</v>
      </c>
      <c r="BZ6" s="296">
        <v>4.0221083246108066E-6</v>
      </c>
      <c r="CA6" s="296">
        <v>5.3933328316096561E-6</v>
      </c>
      <c r="CB6" s="296">
        <v>6.9383594255617607E-6</v>
      </c>
      <c r="CC6" s="296">
        <v>4.6366214059553543E-6</v>
      </c>
      <c r="CD6" s="296">
        <v>1.0103416427432447E-5</v>
      </c>
      <c r="CE6" s="296">
        <v>2.2695956260522775E-5</v>
      </c>
      <c r="CF6" s="296">
        <v>1.1134295721688655E-6</v>
      </c>
      <c r="CG6" s="296">
        <v>1.8195804555210162E-5</v>
      </c>
      <c r="CH6" s="296">
        <v>1.2094969290398216E-5</v>
      </c>
      <c r="CI6" s="296">
        <v>1.8929810023331767E-5</v>
      </c>
      <c r="CJ6" s="296">
        <v>9.3406469702656845E-6</v>
      </c>
      <c r="CK6" s="296">
        <v>3.1194737175619199E-5</v>
      </c>
      <c r="CL6" s="296">
        <v>8.893723101283202E-4</v>
      </c>
      <c r="CM6" s="296">
        <v>1.6135537030973791E-4</v>
      </c>
      <c r="CN6" s="296">
        <v>1.4617569234370745E-3</v>
      </c>
      <c r="CO6" s="296">
        <v>1.290386434858275E-3</v>
      </c>
      <c r="CP6" s="296">
        <v>1.5919218131998983E-5</v>
      </c>
      <c r="CQ6" s="296">
        <v>7.5903993415312026E-6</v>
      </c>
      <c r="CR6" s="296">
        <v>7.3717620571348114E-6</v>
      </c>
      <c r="CS6" s="296">
        <v>4.2352713056151851E-6</v>
      </c>
      <c r="CT6" s="296">
        <v>2.6222589895012102E-6</v>
      </c>
      <c r="CU6" s="296">
        <v>6.2839920194291956E-3</v>
      </c>
      <c r="CV6" s="296">
        <v>1.26720543796171E-2</v>
      </c>
      <c r="CW6" s="296">
        <v>2.613248168392801E-6</v>
      </c>
      <c r="CX6" s="296">
        <v>2.8851688354268695E-5</v>
      </c>
      <c r="CY6" s="296">
        <v>5.6407360379846078E-4</v>
      </c>
      <c r="CZ6" s="296">
        <v>1.1406771532990508E-5</v>
      </c>
      <c r="DA6" s="296">
        <v>3.0041266394781613E-5</v>
      </c>
      <c r="DB6" s="326">
        <v>1.552772731378435</v>
      </c>
      <c r="DC6" s="326">
        <v>1.1951536382975763</v>
      </c>
    </row>
    <row r="7" spans="1:107" s="299" customFormat="1" ht="15" customHeight="1">
      <c r="A7" s="300" t="s">
        <v>332</v>
      </c>
      <c r="B7" s="301" t="s">
        <v>591</v>
      </c>
      <c r="C7" s="295">
        <v>5.250879490763203E-2</v>
      </c>
      <c r="D7" s="296">
        <v>9.610797020849364E-2</v>
      </c>
      <c r="E7" s="296">
        <v>1.0018421155597881</v>
      </c>
      <c r="F7" s="296">
        <v>3.9241572685080352E-4</v>
      </c>
      <c r="G7" s="296">
        <v>6.9282050908236985E-6</v>
      </c>
      <c r="H7" s="296">
        <v>0</v>
      </c>
      <c r="I7" s="296">
        <v>0</v>
      </c>
      <c r="J7" s="296">
        <v>1.6339401344178704E-6</v>
      </c>
      <c r="K7" s="296">
        <v>3.9034119022097677E-2</v>
      </c>
      <c r="L7" s="296">
        <v>2.8243137865966744E-5</v>
      </c>
      <c r="M7" s="296">
        <v>2.2088963823785827E-2</v>
      </c>
      <c r="N7" s="296">
        <v>2.2862810879328626E-3</v>
      </c>
      <c r="O7" s="296">
        <v>3.9488609872084758E-3</v>
      </c>
      <c r="P7" s="296">
        <v>7.6739015028139091E-4</v>
      </c>
      <c r="Q7" s="296">
        <v>8.6037929796508976E-3</v>
      </c>
      <c r="R7" s="296">
        <v>3.5090126956542964E-4</v>
      </c>
      <c r="S7" s="296">
        <v>3.4120454582283733E-5</v>
      </c>
      <c r="T7" s="296">
        <v>9.9810095718918694E-5</v>
      </c>
      <c r="U7" s="296">
        <v>4.3728237177639393E-6</v>
      </c>
      <c r="V7" s="296">
        <v>3.9311183050297559E-5</v>
      </c>
      <c r="W7" s="296">
        <v>6.3475770408626782E-6</v>
      </c>
      <c r="X7" s="296">
        <v>1.8896600549247963E-6</v>
      </c>
      <c r="Y7" s="296">
        <v>4.1495744165045647E-5</v>
      </c>
      <c r="Z7" s="296">
        <v>7.7701760218554998E-6</v>
      </c>
      <c r="AA7" s="296">
        <v>8.0879103864729666E-6</v>
      </c>
      <c r="AB7" s="296">
        <v>6.7054179142634177E-6</v>
      </c>
      <c r="AC7" s="296">
        <v>1.741714754357005E-4</v>
      </c>
      <c r="AD7" s="296">
        <v>1.1866786688496603E-4</v>
      </c>
      <c r="AE7" s="296">
        <v>8.4813015169514848E-7</v>
      </c>
      <c r="AF7" s="296">
        <v>1.9484901886454764E-6</v>
      </c>
      <c r="AG7" s="296">
        <v>7.3069071287274205E-4</v>
      </c>
      <c r="AH7" s="296">
        <v>2.7658618194524142E-4</v>
      </c>
      <c r="AI7" s="296">
        <v>5.4058205096276012E-6</v>
      </c>
      <c r="AJ7" s="296">
        <v>3.4171437838391576E-6</v>
      </c>
      <c r="AK7" s="296">
        <v>9.5894483969717296E-6</v>
      </c>
      <c r="AL7" s="296">
        <v>0</v>
      </c>
      <c r="AM7" s="296">
        <v>0</v>
      </c>
      <c r="AN7" s="296">
        <v>7.8768298026275913E-7</v>
      </c>
      <c r="AO7" s="296">
        <v>2.0268419539957925E-6</v>
      </c>
      <c r="AP7" s="296">
        <v>1.5667846964361175E-6</v>
      </c>
      <c r="AQ7" s="296">
        <v>0</v>
      </c>
      <c r="AR7" s="296">
        <v>2.2293270143924489E-6</v>
      </c>
      <c r="AS7" s="296">
        <v>3.5763226875067474E-6</v>
      </c>
      <c r="AT7" s="296">
        <v>1.506482700982162E-6</v>
      </c>
      <c r="AU7" s="296">
        <v>4.3563831943986689E-6</v>
      </c>
      <c r="AV7" s="296">
        <v>6.9169916119237625E-6</v>
      </c>
      <c r="AW7" s="296">
        <v>6.5301351539336119E-6</v>
      </c>
      <c r="AX7" s="296">
        <v>8.0985949265064819E-6</v>
      </c>
      <c r="AY7" s="296">
        <v>9.6289136179112575E-6</v>
      </c>
      <c r="AZ7" s="296">
        <v>1.0283539618990377E-5</v>
      </c>
      <c r="BA7" s="296">
        <v>1.112188362697323E-5</v>
      </c>
      <c r="BB7" s="296">
        <v>9.8640774078120912E-6</v>
      </c>
      <c r="BC7" s="296">
        <v>5.019738918067237E-6</v>
      </c>
      <c r="BD7" s="296">
        <v>1.0923692204957114E-5</v>
      </c>
      <c r="BE7" s="296">
        <v>7.3864208102700943E-6</v>
      </c>
      <c r="BF7" s="296">
        <v>5.1829824730007577E-6</v>
      </c>
      <c r="BG7" s="296">
        <v>2.6594197602036903E-6</v>
      </c>
      <c r="BH7" s="296">
        <v>3.3959930271843605E-6</v>
      </c>
      <c r="BI7" s="296">
        <v>1.3470676200081811E-4</v>
      </c>
      <c r="BJ7" s="296">
        <v>1.2702800303481972E-6</v>
      </c>
      <c r="BK7" s="296">
        <v>2.0728367245459478E-5</v>
      </c>
      <c r="BL7" s="296">
        <v>1.7391350851776001E-6</v>
      </c>
      <c r="BM7" s="296">
        <v>5.4991276881383011E-5</v>
      </c>
      <c r="BN7" s="296">
        <v>1.4892910664315723E-6</v>
      </c>
      <c r="BO7" s="296">
        <v>1.8837121395525511E-6</v>
      </c>
      <c r="BP7" s="296">
        <v>1.4227497402087097E-6</v>
      </c>
      <c r="BQ7" s="296">
        <v>1.5363412801168351E-6</v>
      </c>
      <c r="BR7" s="296">
        <v>1.9170469296937436E-6</v>
      </c>
      <c r="BS7" s="296">
        <v>8.1392288141725479E-6</v>
      </c>
      <c r="BT7" s="296">
        <v>2.1026125187352588E-6</v>
      </c>
      <c r="BU7" s="296">
        <v>1.5439504699782633E-6</v>
      </c>
      <c r="BV7" s="296">
        <v>1.1088652792621161E-6</v>
      </c>
      <c r="BW7" s="296">
        <v>4.007088326449736E-7</v>
      </c>
      <c r="BX7" s="296">
        <v>8.1086728216880588E-6</v>
      </c>
      <c r="BY7" s="296">
        <v>1.3094342556569545E-6</v>
      </c>
      <c r="BZ7" s="296">
        <v>2.266403070194621E-6</v>
      </c>
      <c r="CA7" s="296">
        <v>2.129110122510119E-6</v>
      </c>
      <c r="CB7" s="296">
        <v>2.5155145234544062E-6</v>
      </c>
      <c r="CC7" s="296">
        <v>2.5279317662146799E-6</v>
      </c>
      <c r="CD7" s="296">
        <v>3.1439361654542467E-6</v>
      </c>
      <c r="CE7" s="296">
        <v>7.0609100048581425E-6</v>
      </c>
      <c r="CF7" s="296">
        <v>1.1729002588116337E-6</v>
      </c>
      <c r="CG7" s="296">
        <v>1.5397827605721003E-5</v>
      </c>
      <c r="CH7" s="296">
        <v>6.5473938638453951E-5</v>
      </c>
      <c r="CI7" s="296">
        <v>1.8655911414949734E-5</v>
      </c>
      <c r="CJ7" s="296">
        <v>2.0587334354003164E-6</v>
      </c>
      <c r="CK7" s="296">
        <v>1.1454734667698471E-3</v>
      </c>
      <c r="CL7" s="296">
        <v>8.449803369670137E-5</v>
      </c>
      <c r="CM7" s="296">
        <v>3.4709215478022255E-5</v>
      </c>
      <c r="CN7" s="296">
        <v>3.5340792735864173E-4</v>
      </c>
      <c r="CO7" s="296">
        <v>2.8813528435738054E-4</v>
      </c>
      <c r="CP7" s="296">
        <v>6.8895577861119819E-5</v>
      </c>
      <c r="CQ7" s="296">
        <v>4.126121498179582E-6</v>
      </c>
      <c r="CR7" s="296">
        <v>3.1025219040061651E-5</v>
      </c>
      <c r="CS7" s="296">
        <v>1.068168335316222E-6</v>
      </c>
      <c r="CT7" s="296">
        <v>3.2434382727787296E-6</v>
      </c>
      <c r="CU7" s="296">
        <v>1.3192957440974241E-3</v>
      </c>
      <c r="CV7" s="296">
        <v>2.0516264572226534E-3</v>
      </c>
      <c r="CW7" s="296">
        <v>4.976429221280713E-6</v>
      </c>
      <c r="CX7" s="296">
        <v>9.5421938975117748E-4</v>
      </c>
      <c r="CY7" s="296">
        <v>2.5013839983985291E-4</v>
      </c>
      <c r="CZ7" s="296">
        <v>3.6236536304536525E-6</v>
      </c>
      <c r="DA7" s="296">
        <v>5.4688022026492654E-6</v>
      </c>
      <c r="DB7" s="326">
        <v>1.236623442408618</v>
      </c>
      <c r="DC7" s="326">
        <v>0.9518166931529739</v>
      </c>
    </row>
    <row r="8" spans="1:107" s="299" customFormat="1" ht="15" customHeight="1">
      <c r="A8" s="300" t="s">
        <v>333</v>
      </c>
      <c r="B8" s="301" t="s">
        <v>592</v>
      </c>
      <c r="C8" s="295">
        <v>1.7020208559989267E-4</v>
      </c>
      <c r="D8" s="296">
        <v>1.0129088507878151E-4</v>
      </c>
      <c r="E8" s="296">
        <v>2.6390894318310599E-5</v>
      </c>
      <c r="F8" s="296">
        <v>1.1628482823726971</v>
      </c>
      <c r="G8" s="296">
        <v>1.8010693865205281E-4</v>
      </c>
      <c r="H8" s="296">
        <v>0</v>
      </c>
      <c r="I8" s="296">
        <v>0</v>
      </c>
      <c r="J8" s="296">
        <v>9.0696184801447528E-5</v>
      </c>
      <c r="K8" s="296">
        <v>5.709155020509159E-5</v>
      </c>
      <c r="L8" s="296">
        <v>1.2497008305678865E-4</v>
      </c>
      <c r="M8" s="296">
        <v>7.5315635656769862E-5</v>
      </c>
      <c r="N8" s="296">
        <v>1.8247425188699749E-4</v>
      </c>
      <c r="O8" s="296">
        <v>1.4311606725462252E-3</v>
      </c>
      <c r="P8" s="296">
        <v>7.3871374159945131E-5</v>
      </c>
      <c r="Q8" s="296">
        <v>1.8298007040379943E-3</v>
      </c>
      <c r="R8" s="296">
        <v>1.7054283199174258E-5</v>
      </c>
      <c r="S8" s="296">
        <v>1.0888597855879E-5</v>
      </c>
      <c r="T8" s="296">
        <v>0.20880500041176017</v>
      </c>
      <c r="U8" s="296">
        <v>5.8575296457036557E-3</v>
      </c>
      <c r="V8" s="296">
        <v>4.515730486705124E-3</v>
      </c>
      <c r="W8" s="296">
        <v>6.2796673573359393E-4</v>
      </c>
      <c r="X8" s="296">
        <v>1.1407731800043269E-4</v>
      </c>
      <c r="Y8" s="296">
        <v>4.3593648768364993E-5</v>
      </c>
      <c r="Z8" s="296">
        <v>1.0983545726568664E-4</v>
      </c>
      <c r="AA8" s="296">
        <v>2.5905925462942697E-5</v>
      </c>
      <c r="AB8" s="296">
        <v>1.8689763691359869E-5</v>
      </c>
      <c r="AC8" s="296">
        <v>2.6112504251544488E-5</v>
      </c>
      <c r="AD8" s="296">
        <v>3.8787734736336004E-4</v>
      </c>
      <c r="AE8" s="296">
        <v>1.7728694461782836E-5</v>
      </c>
      <c r="AF8" s="296">
        <v>2.2577076510063778E-5</v>
      </c>
      <c r="AG8" s="296">
        <v>2.3768447219391358E-5</v>
      </c>
      <c r="AH8" s="296">
        <v>8.5092020853021503E-4</v>
      </c>
      <c r="AI8" s="296">
        <v>6.8273719215960777E-4</v>
      </c>
      <c r="AJ8" s="296">
        <v>4.6916012529081853E-5</v>
      </c>
      <c r="AK8" s="296">
        <v>3.0366529081778576E-4</v>
      </c>
      <c r="AL8" s="296">
        <v>0</v>
      </c>
      <c r="AM8" s="296">
        <v>0</v>
      </c>
      <c r="AN8" s="296">
        <v>1.0455354687122602E-5</v>
      </c>
      <c r="AO8" s="296">
        <v>2.4818789460035937E-5</v>
      </c>
      <c r="AP8" s="296">
        <v>1.5395708041666761E-5</v>
      </c>
      <c r="AQ8" s="296">
        <v>0</v>
      </c>
      <c r="AR8" s="296">
        <v>5.9302801901035228E-5</v>
      </c>
      <c r="AS8" s="296">
        <v>7.258239023566662E-5</v>
      </c>
      <c r="AT8" s="296">
        <v>5.1209212118036403E-5</v>
      </c>
      <c r="AU8" s="296">
        <v>2.6472814635233972E-5</v>
      </c>
      <c r="AV8" s="296">
        <v>2.342368152204575E-5</v>
      </c>
      <c r="AW8" s="296">
        <v>7.6952090556901961E-5</v>
      </c>
      <c r="AX8" s="296">
        <v>1.9870767897533644E-5</v>
      </c>
      <c r="AY8" s="296">
        <v>3.7929996542199722E-5</v>
      </c>
      <c r="AZ8" s="296">
        <v>3.3852918096005545E-5</v>
      </c>
      <c r="BA8" s="296">
        <v>4.9561947882954523E-5</v>
      </c>
      <c r="BB8" s="296">
        <v>1.9532879572086012E-5</v>
      </c>
      <c r="BC8" s="296">
        <v>2.6803076023071672E-5</v>
      </c>
      <c r="BD8" s="296">
        <v>2.3464518742876668E-5</v>
      </c>
      <c r="BE8" s="296">
        <v>2.0024426260530067E-5</v>
      </c>
      <c r="BF8" s="296">
        <v>1.4289396328616032E-5</v>
      </c>
      <c r="BG8" s="296">
        <v>4.8617110725773089E-4</v>
      </c>
      <c r="BH8" s="296">
        <v>1.8189301111450781E-4</v>
      </c>
      <c r="BI8" s="296">
        <v>1.0222352691399332E-3</v>
      </c>
      <c r="BJ8" s="296">
        <v>1.1235225571459071E-5</v>
      </c>
      <c r="BK8" s="296">
        <v>3.6037599120359426E-3</v>
      </c>
      <c r="BL8" s="296">
        <v>9.4219498152483877E-4</v>
      </c>
      <c r="BM8" s="296">
        <v>2.1714851076090049E-4</v>
      </c>
      <c r="BN8" s="296">
        <v>4.5944668940744078E-5</v>
      </c>
      <c r="BO8" s="296">
        <v>4.3944920025806981E-5</v>
      </c>
      <c r="BP8" s="296">
        <v>5.6836215878111302E-5</v>
      </c>
      <c r="BQ8" s="296">
        <v>3.2311057585026194E-5</v>
      </c>
      <c r="BR8" s="296">
        <v>8.6326848157193973E-5</v>
      </c>
      <c r="BS8" s="296">
        <v>3.9586159975537317E-5</v>
      </c>
      <c r="BT8" s="296">
        <v>2.4690096010287769E-5</v>
      </c>
      <c r="BU8" s="296">
        <v>3.3052569238544242E-5</v>
      </c>
      <c r="BV8" s="296">
        <v>4.1938589332770394E-5</v>
      </c>
      <c r="BW8" s="296">
        <v>4.8163498946273159E-5</v>
      </c>
      <c r="BX8" s="296">
        <v>4.4286083201043117E-5</v>
      </c>
      <c r="BY8" s="296">
        <v>2.0819687430961101E-5</v>
      </c>
      <c r="BZ8" s="296">
        <v>7.1290494002204435E-5</v>
      </c>
      <c r="CA8" s="296">
        <v>6.3202613031844332E-5</v>
      </c>
      <c r="CB8" s="296">
        <v>1.1064302813638244E-4</v>
      </c>
      <c r="CC8" s="296">
        <v>4.6160979137979082E-5</v>
      </c>
      <c r="CD8" s="296">
        <v>9.818232106475031E-5</v>
      </c>
      <c r="CE8" s="296">
        <v>5.6259001633553944E-4</v>
      </c>
      <c r="CF8" s="296">
        <v>1.26981358728004E-5</v>
      </c>
      <c r="CG8" s="296">
        <v>3.0367832404724155E-5</v>
      </c>
      <c r="CH8" s="296">
        <v>3.749790073715323E-5</v>
      </c>
      <c r="CI8" s="296">
        <v>5.5968456617055592E-5</v>
      </c>
      <c r="CJ8" s="296">
        <v>4.9942027514824746E-5</v>
      </c>
      <c r="CK8" s="296">
        <v>2.7525477945750673E-5</v>
      </c>
      <c r="CL8" s="296">
        <v>3.1065613072026828E-5</v>
      </c>
      <c r="CM8" s="296">
        <v>2.8084773404259171E-5</v>
      </c>
      <c r="CN8" s="296">
        <v>2.6333570386247824E-4</v>
      </c>
      <c r="CO8" s="296">
        <v>2.3302527720971085E-4</v>
      </c>
      <c r="CP8" s="296">
        <v>4.7511540525108152E-5</v>
      </c>
      <c r="CQ8" s="296">
        <v>1.6157367671709442E-5</v>
      </c>
      <c r="CR8" s="296">
        <v>2.2723862247401268E-5</v>
      </c>
      <c r="CS8" s="296">
        <v>1.232810045356567E-5</v>
      </c>
      <c r="CT8" s="296">
        <v>4.2268351593296038E-5</v>
      </c>
      <c r="CU8" s="296">
        <v>1.779768530430181E-3</v>
      </c>
      <c r="CV8" s="296">
        <v>2.0240247250881641E-3</v>
      </c>
      <c r="CW8" s="296">
        <v>3.4258334975007486E-5</v>
      </c>
      <c r="CX8" s="296">
        <v>5.5595442927093147E-5</v>
      </c>
      <c r="CY8" s="296">
        <v>2.1602246868739387E-4</v>
      </c>
      <c r="CZ8" s="296">
        <v>1.7112760345761136E-4</v>
      </c>
      <c r="DA8" s="296">
        <v>2.6527597967755961E-5</v>
      </c>
      <c r="DB8" s="326">
        <v>1.4034586044396928</v>
      </c>
      <c r="DC8" s="326">
        <v>1.0802280484453854</v>
      </c>
    </row>
    <row r="9" spans="1:107" s="299" customFormat="1" ht="15" customHeight="1">
      <c r="A9" s="300" t="s">
        <v>334</v>
      </c>
      <c r="B9" s="301" t="s">
        <v>593</v>
      </c>
      <c r="C9" s="295">
        <v>9.4659974440127073E-7</v>
      </c>
      <c r="D9" s="296">
        <v>1.4541216210054202E-5</v>
      </c>
      <c r="E9" s="296">
        <v>1.2189887867647156E-6</v>
      </c>
      <c r="F9" s="296">
        <v>3.8564852840524413E-6</v>
      </c>
      <c r="G9" s="296">
        <v>1.0127245089085533</v>
      </c>
      <c r="H9" s="296">
        <v>0</v>
      </c>
      <c r="I9" s="296">
        <v>0</v>
      </c>
      <c r="J9" s="296">
        <v>4.7664397062905078E-7</v>
      </c>
      <c r="K9" s="296">
        <v>1.4534634329302775E-5</v>
      </c>
      <c r="L9" s="296">
        <v>0.20160034692538772</v>
      </c>
      <c r="M9" s="296">
        <v>4.7505603500858832E-7</v>
      </c>
      <c r="N9" s="296">
        <v>2.2511733446239194E-4</v>
      </c>
      <c r="O9" s="296">
        <v>1.4497283154388818E-3</v>
      </c>
      <c r="P9" s="296">
        <v>1.1666767116185945E-5</v>
      </c>
      <c r="Q9" s="296">
        <v>1.1561047282670615E-3</v>
      </c>
      <c r="R9" s="296">
        <v>7.8057184774120553E-7</v>
      </c>
      <c r="S9" s="296">
        <v>4.761163103253019E-7</v>
      </c>
      <c r="T9" s="296">
        <v>9.9898623655288649E-7</v>
      </c>
      <c r="U9" s="296">
        <v>8.1150894179257256E-7</v>
      </c>
      <c r="V9" s="296">
        <v>1.4967582944157197E-6</v>
      </c>
      <c r="W9" s="296">
        <v>2.8100316814947378E-7</v>
      </c>
      <c r="X9" s="296">
        <v>1.7406822180859348E-7</v>
      </c>
      <c r="Y9" s="296">
        <v>2.3296329359382332E-5</v>
      </c>
      <c r="Z9" s="296">
        <v>3.6553775621561683E-7</v>
      </c>
      <c r="AA9" s="296">
        <v>2.8327541066108476E-7</v>
      </c>
      <c r="AB9" s="296">
        <v>7.4080646054228965E-7</v>
      </c>
      <c r="AC9" s="296">
        <v>7.4609387098218975E-5</v>
      </c>
      <c r="AD9" s="296">
        <v>4.4796813998068544E-6</v>
      </c>
      <c r="AE9" s="296">
        <v>2.1423957952632954E-7</v>
      </c>
      <c r="AF9" s="296">
        <v>1.2637649644682017E-7</v>
      </c>
      <c r="AG9" s="296">
        <v>2.1018704676849776E-7</v>
      </c>
      <c r="AH9" s="296">
        <v>3.2424559831814493E-6</v>
      </c>
      <c r="AI9" s="296">
        <v>6.7119635146914669E-7</v>
      </c>
      <c r="AJ9" s="296">
        <v>2.7846651756980118E-7</v>
      </c>
      <c r="AK9" s="296">
        <v>1.5710606777655825E-6</v>
      </c>
      <c r="AL9" s="296">
        <v>0</v>
      </c>
      <c r="AM9" s="296">
        <v>0</v>
      </c>
      <c r="AN9" s="296">
        <v>1.4774248698527576E-7</v>
      </c>
      <c r="AO9" s="296">
        <v>3.7085642912727903E-7</v>
      </c>
      <c r="AP9" s="296">
        <v>1.0519985980994857E-7</v>
      </c>
      <c r="AQ9" s="296">
        <v>0</v>
      </c>
      <c r="AR9" s="296">
        <v>1.8019320399920146E-7</v>
      </c>
      <c r="AS9" s="296">
        <v>1.3013224023707617E-7</v>
      </c>
      <c r="AT9" s="296">
        <v>1.1497122599227799E-7</v>
      </c>
      <c r="AU9" s="296">
        <v>2.1347310086995883E-7</v>
      </c>
      <c r="AV9" s="296">
        <v>3.7945932376813957E-7</v>
      </c>
      <c r="AW9" s="296">
        <v>4.1597380747265352E-7</v>
      </c>
      <c r="AX9" s="296">
        <v>2.5832979593284353E-7</v>
      </c>
      <c r="AY9" s="296">
        <v>3.1730199589810914E-7</v>
      </c>
      <c r="AZ9" s="296">
        <v>4.3331523207067371E-7</v>
      </c>
      <c r="BA9" s="296">
        <v>2.725029727534183E-7</v>
      </c>
      <c r="BB9" s="296">
        <v>3.9904810447210072E-7</v>
      </c>
      <c r="BC9" s="296">
        <v>2.1397674905596527E-7</v>
      </c>
      <c r="BD9" s="296">
        <v>3.2396003533364794E-7</v>
      </c>
      <c r="BE9" s="296">
        <v>3.2612884116001225E-7</v>
      </c>
      <c r="BF9" s="296">
        <v>2.1700464452048143E-7</v>
      </c>
      <c r="BG9" s="296">
        <v>2.1079782343459688E-7</v>
      </c>
      <c r="BH9" s="296">
        <v>2.6162176588499456E-7</v>
      </c>
      <c r="BI9" s="296">
        <v>1.2269153745106097E-3</v>
      </c>
      <c r="BJ9" s="296">
        <v>2.1018197198793777E-7</v>
      </c>
      <c r="BK9" s="296">
        <v>3.0455718522717913E-7</v>
      </c>
      <c r="BL9" s="296">
        <v>5.9444698435333836E-7</v>
      </c>
      <c r="BM9" s="296">
        <v>4.9372481000922835E-7</v>
      </c>
      <c r="BN9" s="296">
        <v>9.8546489505572607E-8</v>
      </c>
      <c r="BO9" s="296">
        <v>1.7003449748056542E-7</v>
      </c>
      <c r="BP9" s="296">
        <v>2.8149996555287233E-7</v>
      </c>
      <c r="BQ9" s="296">
        <v>4.1998641498932199E-7</v>
      </c>
      <c r="BR9" s="296">
        <v>5.7450772003188657E-7</v>
      </c>
      <c r="BS9" s="296">
        <v>4.2032682030194968E-7</v>
      </c>
      <c r="BT9" s="296">
        <v>2.9368708304900142E-7</v>
      </c>
      <c r="BU9" s="296">
        <v>8.0001763804626313E-7</v>
      </c>
      <c r="BV9" s="296">
        <v>4.5288356047469152E-7</v>
      </c>
      <c r="BW9" s="296">
        <v>1.7158916003672249E-7</v>
      </c>
      <c r="BX9" s="296">
        <v>2.7705069991374156E-7</v>
      </c>
      <c r="BY9" s="296">
        <v>4.0326863938726539E-7</v>
      </c>
      <c r="BZ9" s="296">
        <v>7.4678055170879892E-7</v>
      </c>
      <c r="CA9" s="296">
        <v>7.3567987320022064E-7</v>
      </c>
      <c r="CB9" s="296">
        <v>1.4520371946119704E-6</v>
      </c>
      <c r="CC9" s="296">
        <v>5.6724860060637496E-7</v>
      </c>
      <c r="CD9" s="296">
        <v>2.7576107330063777E-6</v>
      </c>
      <c r="CE9" s="296">
        <v>6.4403748071762396E-6</v>
      </c>
      <c r="CF9" s="296">
        <v>2.2391277763289183E-7</v>
      </c>
      <c r="CG9" s="296">
        <v>6.3295655658023787E-7</v>
      </c>
      <c r="CH9" s="296">
        <v>2.7091349813927825E-6</v>
      </c>
      <c r="CI9" s="296">
        <v>1.6888534531258533E-6</v>
      </c>
      <c r="CJ9" s="296">
        <v>1.2066599426685836E-6</v>
      </c>
      <c r="CK9" s="296">
        <v>9.1896879967419811E-7</v>
      </c>
      <c r="CL9" s="296">
        <v>1.5501094739644566E-6</v>
      </c>
      <c r="CM9" s="296">
        <v>9.2793230005410772E-5</v>
      </c>
      <c r="CN9" s="296">
        <v>1.047417238247546E-3</v>
      </c>
      <c r="CO9" s="296">
        <v>9.372873681815977E-4</v>
      </c>
      <c r="CP9" s="296">
        <v>1.5950492497379986E-6</v>
      </c>
      <c r="CQ9" s="296">
        <v>1.004720514845583E-6</v>
      </c>
      <c r="CR9" s="296">
        <v>1.4905646140164411E-6</v>
      </c>
      <c r="CS9" s="296">
        <v>3.3851068010658799E-7</v>
      </c>
      <c r="CT9" s="296">
        <v>1.0269384114584815E-6</v>
      </c>
      <c r="CU9" s="296">
        <v>4.0305345105177484E-3</v>
      </c>
      <c r="CV9" s="296">
        <v>6.2881875000164317E-3</v>
      </c>
      <c r="CW9" s="296">
        <v>9.8843125911280523E-7</v>
      </c>
      <c r="CX9" s="296">
        <v>1.082925819687074E-5</v>
      </c>
      <c r="CY9" s="296">
        <v>3.2572080087006747E-4</v>
      </c>
      <c r="CZ9" s="296">
        <v>1.1384536372844855E-5</v>
      </c>
      <c r="DA9" s="296">
        <v>2.6813424175622991E-6</v>
      </c>
      <c r="DB9" s="326">
        <v>1.2313317146178349</v>
      </c>
      <c r="DC9" s="326">
        <v>0.94774370320780621</v>
      </c>
    </row>
    <row r="10" spans="1:107" s="299" customFormat="1" ht="15" customHeight="1">
      <c r="A10" s="300" t="s">
        <v>335</v>
      </c>
      <c r="B10" s="301" t="s">
        <v>594</v>
      </c>
      <c r="C10" s="295">
        <v>0</v>
      </c>
      <c r="D10" s="296">
        <v>0</v>
      </c>
      <c r="E10" s="296">
        <v>0</v>
      </c>
      <c r="F10" s="296">
        <v>0</v>
      </c>
      <c r="G10" s="296">
        <v>0</v>
      </c>
      <c r="H10" s="296">
        <v>1</v>
      </c>
      <c r="I10" s="296">
        <v>0</v>
      </c>
      <c r="J10" s="296">
        <v>0</v>
      </c>
      <c r="K10" s="296">
        <v>0</v>
      </c>
      <c r="L10" s="296">
        <v>0</v>
      </c>
      <c r="M10" s="296">
        <v>0</v>
      </c>
      <c r="N10" s="296">
        <v>0</v>
      </c>
      <c r="O10" s="296">
        <v>0</v>
      </c>
      <c r="P10" s="296">
        <v>0</v>
      </c>
      <c r="Q10" s="296">
        <v>0</v>
      </c>
      <c r="R10" s="296">
        <v>0</v>
      </c>
      <c r="S10" s="296">
        <v>0</v>
      </c>
      <c r="T10" s="296">
        <v>0</v>
      </c>
      <c r="U10" s="296">
        <v>0</v>
      </c>
      <c r="V10" s="296">
        <v>0</v>
      </c>
      <c r="W10" s="296">
        <v>0</v>
      </c>
      <c r="X10" s="296">
        <v>0</v>
      </c>
      <c r="Y10" s="296">
        <v>0</v>
      </c>
      <c r="Z10" s="296">
        <v>0</v>
      </c>
      <c r="AA10" s="296">
        <v>0</v>
      </c>
      <c r="AB10" s="296">
        <v>0</v>
      </c>
      <c r="AC10" s="296">
        <v>0</v>
      </c>
      <c r="AD10" s="296">
        <v>0</v>
      </c>
      <c r="AE10" s="296">
        <v>0</v>
      </c>
      <c r="AF10" s="296">
        <v>0</v>
      </c>
      <c r="AG10" s="296">
        <v>0</v>
      </c>
      <c r="AH10" s="296">
        <v>0</v>
      </c>
      <c r="AI10" s="296">
        <v>0</v>
      </c>
      <c r="AJ10" s="296">
        <v>0</v>
      </c>
      <c r="AK10" s="296">
        <v>0</v>
      </c>
      <c r="AL10" s="296">
        <v>0</v>
      </c>
      <c r="AM10" s="296">
        <v>0</v>
      </c>
      <c r="AN10" s="296">
        <v>0</v>
      </c>
      <c r="AO10" s="296">
        <v>0</v>
      </c>
      <c r="AP10" s="296">
        <v>0</v>
      </c>
      <c r="AQ10" s="296">
        <v>0</v>
      </c>
      <c r="AR10" s="296">
        <v>0</v>
      </c>
      <c r="AS10" s="296">
        <v>0</v>
      </c>
      <c r="AT10" s="296">
        <v>0</v>
      </c>
      <c r="AU10" s="296">
        <v>0</v>
      </c>
      <c r="AV10" s="296">
        <v>0</v>
      </c>
      <c r="AW10" s="296">
        <v>0</v>
      </c>
      <c r="AX10" s="296">
        <v>0</v>
      </c>
      <c r="AY10" s="296">
        <v>0</v>
      </c>
      <c r="AZ10" s="296">
        <v>0</v>
      </c>
      <c r="BA10" s="296">
        <v>0</v>
      </c>
      <c r="BB10" s="296">
        <v>0</v>
      </c>
      <c r="BC10" s="296">
        <v>0</v>
      </c>
      <c r="BD10" s="296">
        <v>0</v>
      </c>
      <c r="BE10" s="296">
        <v>0</v>
      </c>
      <c r="BF10" s="296">
        <v>0</v>
      </c>
      <c r="BG10" s="296">
        <v>0</v>
      </c>
      <c r="BH10" s="296">
        <v>0</v>
      </c>
      <c r="BI10" s="296">
        <v>0</v>
      </c>
      <c r="BJ10" s="296">
        <v>0</v>
      </c>
      <c r="BK10" s="296">
        <v>0</v>
      </c>
      <c r="BL10" s="296">
        <v>0</v>
      </c>
      <c r="BM10" s="296">
        <v>0</v>
      </c>
      <c r="BN10" s="296">
        <v>0</v>
      </c>
      <c r="BO10" s="296">
        <v>0</v>
      </c>
      <c r="BP10" s="296">
        <v>0</v>
      </c>
      <c r="BQ10" s="296">
        <v>0</v>
      </c>
      <c r="BR10" s="296">
        <v>0</v>
      </c>
      <c r="BS10" s="296">
        <v>0</v>
      </c>
      <c r="BT10" s="296">
        <v>0</v>
      </c>
      <c r="BU10" s="296">
        <v>0</v>
      </c>
      <c r="BV10" s="296">
        <v>0</v>
      </c>
      <c r="BW10" s="296">
        <v>0</v>
      </c>
      <c r="BX10" s="296">
        <v>0</v>
      </c>
      <c r="BY10" s="296">
        <v>0</v>
      </c>
      <c r="BZ10" s="296">
        <v>0</v>
      </c>
      <c r="CA10" s="296">
        <v>0</v>
      </c>
      <c r="CB10" s="296">
        <v>0</v>
      </c>
      <c r="CC10" s="296">
        <v>0</v>
      </c>
      <c r="CD10" s="296">
        <v>0</v>
      </c>
      <c r="CE10" s="296">
        <v>0</v>
      </c>
      <c r="CF10" s="296">
        <v>0</v>
      </c>
      <c r="CG10" s="296">
        <v>0</v>
      </c>
      <c r="CH10" s="296">
        <v>0</v>
      </c>
      <c r="CI10" s="296">
        <v>0</v>
      </c>
      <c r="CJ10" s="296">
        <v>0</v>
      </c>
      <c r="CK10" s="296">
        <v>0</v>
      </c>
      <c r="CL10" s="296">
        <v>0</v>
      </c>
      <c r="CM10" s="296">
        <v>0</v>
      </c>
      <c r="CN10" s="296">
        <v>0</v>
      </c>
      <c r="CO10" s="296">
        <v>0</v>
      </c>
      <c r="CP10" s="296">
        <v>0</v>
      </c>
      <c r="CQ10" s="296">
        <v>0</v>
      </c>
      <c r="CR10" s="296">
        <v>0</v>
      </c>
      <c r="CS10" s="296">
        <v>0</v>
      </c>
      <c r="CT10" s="296">
        <v>0</v>
      </c>
      <c r="CU10" s="296">
        <v>0</v>
      </c>
      <c r="CV10" s="296">
        <v>0</v>
      </c>
      <c r="CW10" s="296">
        <v>0</v>
      </c>
      <c r="CX10" s="296">
        <v>0</v>
      </c>
      <c r="CY10" s="296">
        <v>0</v>
      </c>
      <c r="CZ10" s="296">
        <v>0</v>
      </c>
      <c r="DA10" s="296">
        <v>0</v>
      </c>
      <c r="DB10" s="326">
        <v>1</v>
      </c>
      <c r="DC10" s="326">
        <v>0.76968999657574388</v>
      </c>
    </row>
    <row r="11" spans="1:107" s="299" customFormat="1" ht="15" customHeight="1">
      <c r="A11" s="300" t="s">
        <v>336</v>
      </c>
      <c r="B11" s="301" t="s">
        <v>595</v>
      </c>
      <c r="C11" s="295">
        <v>0</v>
      </c>
      <c r="D11" s="296">
        <v>0</v>
      </c>
      <c r="E11" s="296">
        <v>0</v>
      </c>
      <c r="F11" s="296">
        <v>0</v>
      </c>
      <c r="G11" s="296">
        <v>0</v>
      </c>
      <c r="H11" s="296">
        <v>0</v>
      </c>
      <c r="I11" s="296">
        <v>1</v>
      </c>
      <c r="J11" s="296">
        <v>0</v>
      </c>
      <c r="K11" s="296">
        <v>0</v>
      </c>
      <c r="L11" s="296">
        <v>0</v>
      </c>
      <c r="M11" s="296">
        <v>0</v>
      </c>
      <c r="N11" s="296">
        <v>0</v>
      </c>
      <c r="O11" s="296">
        <v>0</v>
      </c>
      <c r="P11" s="296">
        <v>0</v>
      </c>
      <c r="Q11" s="296">
        <v>0</v>
      </c>
      <c r="R11" s="296">
        <v>0</v>
      </c>
      <c r="S11" s="296">
        <v>0</v>
      </c>
      <c r="T11" s="296">
        <v>0</v>
      </c>
      <c r="U11" s="296">
        <v>0</v>
      </c>
      <c r="V11" s="296">
        <v>0</v>
      </c>
      <c r="W11" s="296">
        <v>0</v>
      </c>
      <c r="X11" s="296">
        <v>0</v>
      </c>
      <c r="Y11" s="296">
        <v>0</v>
      </c>
      <c r="Z11" s="296">
        <v>0</v>
      </c>
      <c r="AA11" s="296">
        <v>0</v>
      </c>
      <c r="AB11" s="296">
        <v>0</v>
      </c>
      <c r="AC11" s="296">
        <v>0</v>
      </c>
      <c r="AD11" s="296">
        <v>0</v>
      </c>
      <c r="AE11" s="296">
        <v>0</v>
      </c>
      <c r="AF11" s="296">
        <v>0</v>
      </c>
      <c r="AG11" s="296">
        <v>0</v>
      </c>
      <c r="AH11" s="296">
        <v>0</v>
      </c>
      <c r="AI11" s="296">
        <v>0</v>
      </c>
      <c r="AJ11" s="296">
        <v>0</v>
      </c>
      <c r="AK11" s="296">
        <v>0</v>
      </c>
      <c r="AL11" s="296">
        <v>0</v>
      </c>
      <c r="AM11" s="296">
        <v>0</v>
      </c>
      <c r="AN11" s="296">
        <v>0</v>
      </c>
      <c r="AO11" s="296">
        <v>0</v>
      </c>
      <c r="AP11" s="296">
        <v>0</v>
      </c>
      <c r="AQ11" s="296">
        <v>0</v>
      </c>
      <c r="AR11" s="296">
        <v>0</v>
      </c>
      <c r="AS11" s="296">
        <v>0</v>
      </c>
      <c r="AT11" s="296">
        <v>0</v>
      </c>
      <c r="AU11" s="296">
        <v>0</v>
      </c>
      <c r="AV11" s="296">
        <v>0</v>
      </c>
      <c r="AW11" s="296">
        <v>0</v>
      </c>
      <c r="AX11" s="296">
        <v>0</v>
      </c>
      <c r="AY11" s="296">
        <v>0</v>
      </c>
      <c r="AZ11" s="296">
        <v>0</v>
      </c>
      <c r="BA11" s="296">
        <v>0</v>
      </c>
      <c r="BB11" s="296">
        <v>0</v>
      </c>
      <c r="BC11" s="296">
        <v>0</v>
      </c>
      <c r="BD11" s="296">
        <v>0</v>
      </c>
      <c r="BE11" s="296">
        <v>0</v>
      </c>
      <c r="BF11" s="296">
        <v>0</v>
      </c>
      <c r="BG11" s="296">
        <v>0</v>
      </c>
      <c r="BH11" s="296">
        <v>0</v>
      </c>
      <c r="BI11" s="296">
        <v>0</v>
      </c>
      <c r="BJ11" s="296">
        <v>0</v>
      </c>
      <c r="BK11" s="296">
        <v>0</v>
      </c>
      <c r="BL11" s="296">
        <v>0</v>
      </c>
      <c r="BM11" s="296">
        <v>0</v>
      </c>
      <c r="BN11" s="296">
        <v>0</v>
      </c>
      <c r="BO11" s="296">
        <v>0</v>
      </c>
      <c r="BP11" s="296">
        <v>0</v>
      </c>
      <c r="BQ11" s="296">
        <v>0</v>
      </c>
      <c r="BR11" s="296">
        <v>0</v>
      </c>
      <c r="BS11" s="296">
        <v>0</v>
      </c>
      <c r="BT11" s="296">
        <v>0</v>
      </c>
      <c r="BU11" s="296">
        <v>0</v>
      </c>
      <c r="BV11" s="296">
        <v>0</v>
      </c>
      <c r="BW11" s="296">
        <v>0</v>
      </c>
      <c r="BX11" s="296">
        <v>0</v>
      </c>
      <c r="BY11" s="296">
        <v>0</v>
      </c>
      <c r="BZ11" s="296">
        <v>0</v>
      </c>
      <c r="CA11" s="296">
        <v>0</v>
      </c>
      <c r="CB11" s="296">
        <v>0</v>
      </c>
      <c r="CC11" s="296">
        <v>0</v>
      </c>
      <c r="CD11" s="296">
        <v>0</v>
      </c>
      <c r="CE11" s="296">
        <v>0</v>
      </c>
      <c r="CF11" s="296">
        <v>0</v>
      </c>
      <c r="CG11" s="296">
        <v>0</v>
      </c>
      <c r="CH11" s="296">
        <v>0</v>
      </c>
      <c r="CI11" s="296">
        <v>0</v>
      </c>
      <c r="CJ11" s="296">
        <v>0</v>
      </c>
      <c r="CK11" s="296">
        <v>0</v>
      </c>
      <c r="CL11" s="296">
        <v>0</v>
      </c>
      <c r="CM11" s="296">
        <v>0</v>
      </c>
      <c r="CN11" s="296">
        <v>0</v>
      </c>
      <c r="CO11" s="296">
        <v>0</v>
      </c>
      <c r="CP11" s="296">
        <v>0</v>
      </c>
      <c r="CQ11" s="296">
        <v>0</v>
      </c>
      <c r="CR11" s="296">
        <v>0</v>
      </c>
      <c r="CS11" s="296">
        <v>0</v>
      </c>
      <c r="CT11" s="296">
        <v>0</v>
      </c>
      <c r="CU11" s="296">
        <v>0</v>
      </c>
      <c r="CV11" s="296">
        <v>0</v>
      </c>
      <c r="CW11" s="296">
        <v>0</v>
      </c>
      <c r="CX11" s="296">
        <v>0</v>
      </c>
      <c r="CY11" s="296">
        <v>0</v>
      </c>
      <c r="CZ11" s="296">
        <v>0</v>
      </c>
      <c r="DA11" s="296">
        <v>0</v>
      </c>
      <c r="DB11" s="326">
        <v>1</v>
      </c>
      <c r="DC11" s="326">
        <v>0.76968999657574388</v>
      </c>
    </row>
    <row r="12" spans="1:107" s="299" customFormat="1" ht="15" customHeight="1">
      <c r="A12" s="300" t="s">
        <v>337</v>
      </c>
      <c r="B12" s="301" t="s">
        <v>596</v>
      </c>
      <c r="C12" s="295">
        <v>1.5211221864544217E-4</v>
      </c>
      <c r="D12" s="296">
        <v>5.0080932312884698E-5</v>
      </c>
      <c r="E12" s="296">
        <v>5.9263050870688472E-5</v>
      </c>
      <c r="F12" s="296">
        <v>1.7275291822525872E-3</v>
      </c>
      <c r="G12" s="296">
        <v>1.2457197285265637E-4</v>
      </c>
      <c r="H12" s="296">
        <v>0</v>
      </c>
      <c r="I12" s="296">
        <v>0</v>
      </c>
      <c r="J12" s="296">
        <v>1.0016564683547369</v>
      </c>
      <c r="K12" s="296">
        <v>2.9049103711110747E-5</v>
      </c>
      <c r="L12" s="296">
        <v>4.4792643213680744E-5</v>
      </c>
      <c r="M12" s="296">
        <v>7.4394971529004143E-5</v>
      </c>
      <c r="N12" s="296">
        <v>2.3650290497738832E-5</v>
      </c>
      <c r="O12" s="296">
        <v>3.9013571144236798E-5</v>
      </c>
      <c r="P12" s="296">
        <v>4.0112114103642074E-5</v>
      </c>
      <c r="Q12" s="296">
        <v>6.7482910791362796E-5</v>
      </c>
      <c r="R12" s="296">
        <v>2.5714305849481732E-5</v>
      </c>
      <c r="S12" s="296">
        <v>7.0130097076570428E-6</v>
      </c>
      <c r="T12" s="296">
        <v>3.5492336632378233E-4</v>
      </c>
      <c r="U12" s="296">
        <v>6.8703818187112499E-5</v>
      </c>
      <c r="V12" s="296">
        <v>1.9471883953268857E-3</v>
      </c>
      <c r="W12" s="296">
        <v>1.9051855131251212E-4</v>
      </c>
      <c r="X12" s="296">
        <v>6.6754175440919298E-5</v>
      </c>
      <c r="Y12" s="296">
        <v>3.1925708345802062E-3</v>
      </c>
      <c r="Z12" s="296">
        <v>6.423573253537797E-4</v>
      </c>
      <c r="AA12" s="296">
        <v>1.9434208141580836E-3</v>
      </c>
      <c r="AB12" s="296">
        <v>6.7286381078723718E-5</v>
      </c>
      <c r="AC12" s="296">
        <v>1.0305201384877135E-4</v>
      </c>
      <c r="AD12" s="296">
        <v>9.3918951573252694E-5</v>
      </c>
      <c r="AE12" s="296">
        <v>3.2733104317635514E-2</v>
      </c>
      <c r="AF12" s="296">
        <v>2.5836559907288761E-5</v>
      </c>
      <c r="AG12" s="296">
        <v>1.4345602977811029E-4</v>
      </c>
      <c r="AH12" s="296">
        <v>3.5399809817507802E-5</v>
      </c>
      <c r="AI12" s="296">
        <v>2.6358635785909044E-2</v>
      </c>
      <c r="AJ12" s="296">
        <v>5.3055154716192314E-2</v>
      </c>
      <c r="AK12" s="296">
        <v>4.5304622346151659E-2</v>
      </c>
      <c r="AL12" s="296">
        <v>0</v>
      </c>
      <c r="AM12" s="296">
        <v>0</v>
      </c>
      <c r="AN12" s="296">
        <v>3.9388357937382082E-5</v>
      </c>
      <c r="AO12" s="296">
        <v>2.0820976527456041E-4</v>
      </c>
      <c r="AP12" s="296">
        <v>1.56188664604242E-4</v>
      </c>
      <c r="AQ12" s="296">
        <v>0</v>
      </c>
      <c r="AR12" s="296">
        <v>7.1521098439713353E-5</v>
      </c>
      <c r="AS12" s="296">
        <v>8.1914000383566878E-5</v>
      </c>
      <c r="AT12" s="296">
        <v>5.9162995475420121E-5</v>
      </c>
      <c r="AU12" s="296">
        <v>7.2340874836067766E-5</v>
      </c>
      <c r="AV12" s="296">
        <v>8.6663454083495909E-5</v>
      </c>
      <c r="AW12" s="296">
        <v>8.0008087292205416E-5</v>
      </c>
      <c r="AX12" s="296">
        <v>1.2846002977337406E-4</v>
      </c>
      <c r="AY12" s="296">
        <v>3.7752595607537368E-4</v>
      </c>
      <c r="AZ12" s="296">
        <v>6.0466309046582393E-5</v>
      </c>
      <c r="BA12" s="296">
        <v>3.506579514022984E-5</v>
      </c>
      <c r="BB12" s="296">
        <v>3.1446532318722125E-5</v>
      </c>
      <c r="BC12" s="296">
        <v>8.7387124077757978E-5</v>
      </c>
      <c r="BD12" s="296">
        <v>4.4745564129423912E-5</v>
      </c>
      <c r="BE12" s="296">
        <v>2.8382782994013333E-5</v>
      </c>
      <c r="BF12" s="296">
        <v>3.5848071552006595E-5</v>
      </c>
      <c r="BG12" s="296">
        <v>2.9884400907551135E-5</v>
      </c>
      <c r="BH12" s="296">
        <v>4.1611201278166353E-5</v>
      </c>
      <c r="BI12" s="296">
        <v>3.9432523527457511E-4</v>
      </c>
      <c r="BJ12" s="296">
        <v>7.1802564559260236E-5</v>
      </c>
      <c r="BK12" s="296">
        <v>1.8876889891822641E-3</v>
      </c>
      <c r="BL12" s="296">
        <v>1.3672346805827817E-3</v>
      </c>
      <c r="BM12" s="296">
        <v>9.9909924197803639E-3</v>
      </c>
      <c r="BN12" s="296">
        <v>7.7991416445776198E-5</v>
      </c>
      <c r="BO12" s="296">
        <v>1.9132784608953918E-4</v>
      </c>
      <c r="BP12" s="296">
        <v>1.1748483988783775E-4</v>
      </c>
      <c r="BQ12" s="296">
        <v>1.0164713247156121E-4</v>
      </c>
      <c r="BR12" s="296">
        <v>4.8907126500271004E-5</v>
      </c>
      <c r="BS12" s="296">
        <v>4.5667401112808639E-5</v>
      </c>
      <c r="BT12" s="296">
        <v>2.5413016112834471E-5</v>
      </c>
      <c r="BU12" s="296">
        <v>5.2337032587331749E-5</v>
      </c>
      <c r="BV12" s="296">
        <v>6.516435004266658E-5</v>
      </c>
      <c r="BW12" s="296">
        <v>7.2663231113559719E-5</v>
      </c>
      <c r="BX12" s="296">
        <v>6.7693365910033654E-5</v>
      </c>
      <c r="BY12" s="296">
        <v>1.5182111391916171E-4</v>
      </c>
      <c r="BZ12" s="296">
        <v>4.6168105164176186E-4</v>
      </c>
      <c r="CA12" s="296">
        <v>1.9888837172510814E-4</v>
      </c>
      <c r="CB12" s="296">
        <v>2.2167136395351676E-4</v>
      </c>
      <c r="CC12" s="296">
        <v>9.2999071295889096E-5</v>
      </c>
      <c r="CD12" s="296">
        <v>7.4042407428173183E-5</v>
      </c>
      <c r="CE12" s="296">
        <v>1.0303851943379361E-4</v>
      </c>
      <c r="CF12" s="296">
        <v>3.3341339828035278E-5</v>
      </c>
      <c r="CG12" s="296">
        <v>3.4958921954576119E-5</v>
      </c>
      <c r="CH12" s="296">
        <v>3.6427874364523169E-5</v>
      </c>
      <c r="CI12" s="296">
        <v>4.3282176036287255E-5</v>
      </c>
      <c r="CJ12" s="296">
        <v>9.0876224872146486E-5</v>
      </c>
      <c r="CK12" s="296">
        <v>4.8449602999298744E-5</v>
      </c>
      <c r="CL12" s="296">
        <v>4.1179360986689928E-5</v>
      </c>
      <c r="CM12" s="296">
        <v>2.3593627904532625E-5</v>
      </c>
      <c r="CN12" s="296">
        <v>3.8978575149213424E-5</v>
      </c>
      <c r="CO12" s="296">
        <v>3.5962539021970408E-5</v>
      </c>
      <c r="CP12" s="296">
        <v>3.2793100539749638E-5</v>
      </c>
      <c r="CQ12" s="296">
        <v>2.3751858281262529E-5</v>
      </c>
      <c r="CR12" s="296">
        <v>2.3085517767411014E-5</v>
      </c>
      <c r="CS12" s="296">
        <v>2.5730724993638667E-5</v>
      </c>
      <c r="CT12" s="296">
        <v>2.4038513407978114E-5</v>
      </c>
      <c r="CU12" s="296">
        <v>2.7584634480957413E-5</v>
      </c>
      <c r="CV12" s="296">
        <v>3.1185399467135071E-5</v>
      </c>
      <c r="CW12" s="296">
        <v>4.8849813669025934E-5</v>
      </c>
      <c r="CX12" s="296">
        <v>7.1093556247696509E-5</v>
      </c>
      <c r="CY12" s="296">
        <v>9.0443756144471162E-5</v>
      </c>
      <c r="CZ12" s="296">
        <v>1.019064578217356E-4</v>
      </c>
      <c r="DA12" s="296">
        <v>2.4191057023750697E-4</v>
      </c>
      <c r="DB12" s="326">
        <v>1.1892562805836417</v>
      </c>
      <c r="DC12" s="326">
        <v>0.91535866253010523</v>
      </c>
    </row>
    <row r="13" spans="1:107" s="299" customFormat="1" ht="15" customHeight="1">
      <c r="A13" s="300" t="s">
        <v>338</v>
      </c>
      <c r="B13" s="301" t="s">
        <v>597</v>
      </c>
      <c r="C13" s="295">
        <v>4.8413372040888406E-6</v>
      </c>
      <c r="D13" s="296">
        <v>2.6381299484224313E-4</v>
      </c>
      <c r="E13" s="296">
        <v>8.817667674674033E-6</v>
      </c>
      <c r="F13" s="296">
        <v>3.4812321844853602E-5</v>
      </c>
      <c r="G13" s="296">
        <v>1.2819246252564349E-5</v>
      </c>
      <c r="H13" s="296">
        <v>0</v>
      </c>
      <c r="I13" s="296">
        <v>0</v>
      </c>
      <c r="J13" s="296">
        <v>2.0401499194435366E-6</v>
      </c>
      <c r="K13" s="296">
        <v>1.023025727609064</v>
      </c>
      <c r="L13" s="296">
        <v>8.4640932004014129E-5</v>
      </c>
      <c r="M13" s="296">
        <v>2.6103635713785476E-6</v>
      </c>
      <c r="N13" s="296">
        <v>1.1734201147582722E-2</v>
      </c>
      <c r="O13" s="296">
        <v>1.5174047441841386E-2</v>
      </c>
      <c r="P13" s="296">
        <v>5.0752284256530573E-3</v>
      </c>
      <c r="Q13" s="296">
        <v>6.6113829468564941E-3</v>
      </c>
      <c r="R13" s="296">
        <v>9.2728744827055333E-7</v>
      </c>
      <c r="S13" s="296">
        <v>2.65786575237115E-4</v>
      </c>
      <c r="T13" s="296">
        <v>8.4080309798630788E-6</v>
      </c>
      <c r="U13" s="296">
        <v>2.6368379475889526E-6</v>
      </c>
      <c r="V13" s="296">
        <v>4.2048810081755526E-4</v>
      </c>
      <c r="W13" s="296">
        <v>2.8139125187504161E-5</v>
      </c>
      <c r="X13" s="296">
        <v>1.0570209032347513E-5</v>
      </c>
      <c r="Y13" s="296">
        <v>1.5549082860662415E-6</v>
      </c>
      <c r="Z13" s="296">
        <v>1.4516871617536716E-6</v>
      </c>
      <c r="AA13" s="296">
        <v>1.3466388881423024E-6</v>
      </c>
      <c r="AB13" s="296">
        <v>3.8091566481674357E-6</v>
      </c>
      <c r="AC13" s="296">
        <v>1.129514509419266E-3</v>
      </c>
      <c r="AD13" s="296">
        <v>1.5425272417075224E-3</v>
      </c>
      <c r="AE13" s="296">
        <v>1.739415060914324E-6</v>
      </c>
      <c r="AF13" s="296">
        <v>8.2976679348255712E-7</v>
      </c>
      <c r="AG13" s="296">
        <v>1.4939124010811333E-6</v>
      </c>
      <c r="AH13" s="296">
        <v>3.2359837766881825E-3</v>
      </c>
      <c r="AI13" s="296">
        <v>1.453786578018252E-6</v>
      </c>
      <c r="AJ13" s="296">
        <v>9.9525143574273094E-7</v>
      </c>
      <c r="AK13" s="296">
        <v>1.543696475774714E-5</v>
      </c>
      <c r="AL13" s="296">
        <v>0</v>
      </c>
      <c r="AM13" s="296">
        <v>0</v>
      </c>
      <c r="AN13" s="296">
        <v>2.191175497723969E-7</v>
      </c>
      <c r="AO13" s="296">
        <v>7.09378049291751E-7</v>
      </c>
      <c r="AP13" s="296">
        <v>3.1366023808501684E-7</v>
      </c>
      <c r="AQ13" s="296">
        <v>0</v>
      </c>
      <c r="AR13" s="296">
        <v>4.9682276660036218E-7</v>
      </c>
      <c r="AS13" s="296">
        <v>7.850154945649303E-7</v>
      </c>
      <c r="AT13" s="296">
        <v>5.7374469204111204E-7</v>
      </c>
      <c r="AU13" s="296">
        <v>7.7809805781120679E-7</v>
      </c>
      <c r="AV13" s="296">
        <v>1.036448538213388E-6</v>
      </c>
      <c r="AW13" s="296">
        <v>1.5987574962576802E-6</v>
      </c>
      <c r="AX13" s="296">
        <v>9.9003168704599633E-7</v>
      </c>
      <c r="AY13" s="296">
        <v>1.3046937339127623E-6</v>
      </c>
      <c r="AZ13" s="296">
        <v>1.4120544013340908E-6</v>
      </c>
      <c r="BA13" s="296">
        <v>1.2670931669938664E-6</v>
      </c>
      <c r="BB13" s="296">
        <v>9.7957763839614703E-7</v>
      </c>
      <c r="BC13" s="296">
        <v>8.2664443992531277E-7</v>
      </c>
      <c r="BD13" s="296">
        <v>1.449001485303811E-6</v>
      </c>
      <c r="BE13" s="296">
        <v>1.0490345046437042E-6</v>
      </c>
      <c r="BF13" s="296">
        <v>7.1973405403618264E-7</v>
      </c>
      <c r="BG13" s="296">
        <v>9.8633472159696007E-7</v>
      </c>
      <c r="BH13" s="296">
        <v>7.7386246948451198E-7</v>
      </c>
      <c r="BI13" s="296">
        <v>5.2146392983375037E-4</v>
      </c>
      <c r="BJ13" s="296">
        <v>7.2306893562756648E-7</v>
      </c>
      <c r="BK13" s="296">
        <v>1.2441292237867942E-6</v>
      </c>
      <c r="BL13" s="296">
        <v>1.2262015390966051E-6</v>
      </c>
      <c r="BM13" s="296">
        <v>9.9814746338007272E-7</v>
      </c>
      <c r="BN13" s="296">
        <v>2.8772258581546047E-7</v>
      </c>
      <c r="BO13" s="296">
        <v>1.0363152400520654E-6</v>
      </c>
      <c r="BP13" s="296">
        <v>7.8397624065363725E-7</v>
      </c>
      <c r="BQ13" s="296">
        <v>9.2244933983287827E-7</v>
      </c>
      <c r="BR13" s="296">
        <v>1.7800074425831477E-6</v>
      </c>
      <c r="BS13" s="296">
        <v>1.2190498491590474E-6</v>
      </c>
      <c r="BT13" s="296">
        <v>9.5342121715854693E-7</v>
      </c>
      <c r="BU13" s="296">
        <v>2.1384509851314539E-6</v>
      </c>
      <c r="BV13" s="296">
        <v>1.302088813255938E-6</v>
      </c>
      <c r="BW13" s="296">
        <v>4.5656578699292546E-7</v>
      </c>
      <c r="BX13" s="296">
        <v>1.0452436245284495E-6</v>
      </c>
      <c r="BY13" s="296">
        <v>1.3640261108106205E-6</v>
      </c>
      <c r="BZ13" s="296">
        <v>2.7606330112218196E-6</v>
      </c>
      <c r="CA13" s="296">
        <v>2.5218896357840007E-6</v>
      </c>
      <c r="CB13" s="296">
        <v>5.8252881678341588E-6</v>
      </c>
      <c r="CC13" s="296">
        <v>2.3711813423477563E-6</v>
      </c>
      <c r="CD13" s="296">
        <v>7.6711828872092051E-6</v>
      </c>
      <c r="CE13" s="296">
        <v>2.8063079524562918E-5</v>
      </c>
      <c r="CF13" s="296">
        <v>8.4479893499672579E-7</v>
      </c>
      <c r="CG13" s="296">
        <v>2.3792476614654357E-6</v>
      </c>
      <c r="CH13" s="296">
        <v>5.7529519883473866E-6</v>
      </c>
      <c r="CI13" s="296">
        <v>6.3639440821784027E-6</v>
      </c>
      <c r="CJ13" s="296">
        <v>1.8339303863950991E-5</v>
      </c>
      <c r="CK13" s="296">
        <v>1.5269746434634242E-5</v>
      </c>
      <c r="CL13" s="296">
        <v>3.7641937732716948E-6</v>
      </c>
      <c r="CM13" s="296">
        <v>2.3403893411120955E-4</v>
      </c>
      <c r="CN13" s="296">
        <v>1.9805089433252449E-3</v>
      </c>
      <c r="CO13" s="296">
        <v>1.7401031409026483E-3</v>
      </c>
      <c r="CP13" s="296">
        <v>7.6076407563265344E-6</v>
      </c>
      <c r="CQ13" s="296">
        <v>1.7775740544600798E-6</v>
      </c>
      <c r="CR13" s="296">
        <v>3.4816722453327769E-6</v>
      </c>
      <c r="CS13" s="296">
        <v>9.3053052114423297E-7</v>
      </c>
      <c r="CT13" s="296">
        <v>2.2957645122037768E-6</v>
      </c>
      <c r="CU13" s="296">
        <v>9.7469803391012008E-3</v>
      </c>
      <c r="CV13" s="296">
        <v>2.0669210319061614E-2</v>
      </c>
      <c r="CW13" s="296">
        <v>2.7727053613544062E-6</v>
      </c>
      <c r="CX13" s="296">
        <v>8.6510739008561892E-6</v>
      </c>
      <c r="CY13" s="296">
        <v>8.6913195638222578E-4</v>
      </c>
      <c r="CZ13" s="296">
        <v>1.7758252038959617E-5</v>
      </c>
      <c r="DA13" s="296">
        <v>1.2608336094071052E-5</v>
      </c>
      <c r="DB13" s="326">
        <v>1.1046670742898805</v>
      </c>
      <c r="DC13" s="326">
        <v>0.85025119662751525</v>
      </c>
    </row>
    <row r="14" spans="1:107" s="299" customFormat="1" ht="15" customHeight="1">
      <c r="A14" s="300" t="s">
        <v>339</v>
      </c>
      <c r="B14" s="301" t="s">
        <v>598</v>
      </c>
      <c r="C14" s="295">
        <v>5.4708049189861649E-7</v>
      </c>
      <c r="D14" s="296">
        <v>2.1907783865672284E-5</v>
      </c>
      <c r="E14" s="296">
        <v>1.2951120193214615E-6</v>
      </c>
      <c r="F14" s="296">
        <v>5.1266900856739815E-6</v>
      </c>
      <c r="G14" s="296">
        <v>4.856642946279242E-3</v>
      </c>
      <c r="H14" s="296">
        <v>0</v>
      </c>
      <c r="I14" s="296">
        <v>0</v>
      </c>
      <c r="J14" s="296">
        <v>1.2724278790379563E-7</v>
      </c>
      <c r="K14" s="296">
        <v>3.7477743118223397E-5</v>
      </c>
      <c r="L14" s="296">
        <v>1.0071413658751223</v>
      </c>
      <c r="M14" s="296">
        <v>3.0862677211482799E-7</v>
      </c>
      <c r="N14" s="296">
        <v>5.6266659316072743E-4</v>
      </c>
      <c r="O14" s="296">
        <v>2.2540531320974218E-3</v>
      </c>
      <c r="P14" s="296">
        <v>1.7822920820973623E-5</v>
      </c>
      <c r="Q14" s="296">
        <v>1.7387369625159127E-3</v>
      </c>
      <c r="R14" s="296">
        <v>3.5690696678870048E-7</v>
      </c>
      <c r="S14" s="296">
        <v>3.5741065181156683E-8</v>
      </c>
      <c r="T14" s="296">
        <v>9.8533392131853842E-7</v>
      </c>
      <c r="U14" s="296">
        <v>8.1247403804602942E-8</v>
      </c>
      <c r="V14" s="296">
        <v>2.0923246107952225E-6</v>
      </c>
      <c r="W14" s="296">
        <v>2.1631529557312909E-7</v>
      </c>
      <c r="X14" s="296">
        <v>1.0150232450427892E-7</v>
      </c>
      <c r="Y14" s="296">
        <v>2.9290747538668853E-7</v>
      </c>
      <c r="Z14" s="296">
        <v>1.7590643611597136E-7</v>
      </c>
      <c r="AA14" s="296">
        <v>9.5717822940019377E-8</v>
      </c>
      <c r="AB14" s="296">
        <v>4.8005371325612411E-7</v>
      </c>
      <c r="AC14" s="296">
        <v>9.1174265981093455E-6</v>
      </c>
      <c r="AD14" s="296">
        <v>6.6569295589552122E-6</v>
      </c>
      <c r="AE14" s="296">
        <v>8.3264901067039398E-8</v>
      </c>
      <c r="AF14" s="296">
        <v>5.4348551668348215E-8</v>
      </c>
      <c r="AG14" s="296">
        <v>8.3969935591771687E-8</v>
      </c>
      <c r="AH14" s="296">
        <v>4.074605489420837E-7</v>
      </c>
      <c r="AI14" s="296">
        <v>1.3244485964231227E-7</v>
      </c>
      <c r="AJ14" s="296">
        <v>9.1614561055384426E-8</v>
      </c>
      <c r="AK14" s="296">
        <v>2.127124434506343E-6</v>
      </c>
      <c r="AL14" s="296">
        <v>0</v>
      </c>
      <c r="AM14" s="296">
        <v>0</v>
      </c>
      <c r="AN14" s="296">
        <v>2.1136563712373031E-8</v>
      </c>
      <c r="AO14" s="296">
        <v>6.2558356080254378E-8</v>
      </c>
      <c r="AP14" s="296">
        <v>4.36955043268285E-8</v>
      </c>
      <c r="AQ14" s="296">
        <v>0</v>
      </c>
      <c r="AR14" s="296">
        <v>4.0383469563900444E-8</v>
      </c>
      <c r="AS14" s="296">
        <v>5.2470958046775264E-8</v>
      </c>
      <c r="AT14" s="296">
        <v>4.1261842826618883E-8</v>
      </c>
      <c r="AU14" s="296">
        <v>9.0900024159130539E-8</v>
      </c>
      <c r="AV14" s="296">
        <v>9.7148434181237618E-8</v>
      </c>
      <c r="AW14" s="296">
        <v>1.0355986381919783E-7</v>
      </c>
      <c r="AX14" s="296">
        <v>9.2233050431522681E-8</v>
      </c>
      <c r="AY14" s="296">
        <v>1.0193748634860733E-7</v>
      </c>
      <c r="AZ14" s="296">
        <v>1.3960840329303867E-7</v>
      </c>
      <c r="BA14" s="296">
        <v>1.0581894797217272E-7</v>
      </c>
      <c r="BB14" s="296">
        <v>9.8740836452727501E-8</v>
      </c>
      <c r="BC14" s="296">
        <v>7.7681662237929462E-8</v>
      </c>
      <c r="BD14" s="296">
        <v>1.0448599043576555E-7</v>
      </c>
      <c r="BE14" s="296">
        <v>9.3451561402148113E-8</v>
      </c>
      <c r="BF14" s="296">
        <v>5.9521383170961861E-8</v>
      </c>
      <c r="BG14" s="296">
        <v>6.4150679637620717E-8</v>
      </c>
      <c r="BH14" s="296">
        <v>8.2281384605995267E-8</v>
      </c>
      <c r="BI14" s="296">
        <v>5.9797659866546667E-6</v>
      </c>
      <c r="BJ14" s="296">
        <v>8.7426579487617228E-8</v>
      </c>
      <c r="BK14" s="296">
        <v>1.1018284253457218E-7</v>
      </c>
      <c r="BL14" s="296">
        <v>9.5700681704261903E-8</v>
      </c>
      <c r="BM14" s="296">
        <v>1.2615311908196504E-7</v>
      </c>
      <c r="BN14" s="296">
        <v>3.6160804309391594E-8</v>
      </c>
      <c r="BO14" s="296">
        <v>7.1922592938449538E-8</v>
      </c>
      <c r="BP14" s="296">
        <v>1.068965809193935E-7</v>
      </c>
      <c r="BQ14" s="296">
        <v>5.3810290675569044E-8</v>
      </c>
      <c r="BR14" s="296">
        <v>2.6754534756045051E-7</v>
      </c>
      <c r="BS14" s="296">
        <v>1.8250161373585784E-7</v>
      </c>
      <c r="BT14" s="296">
        <v>1.0413349270315856E-7</v>
      </c>
      <c r="BU14" s="296">
        <v>3.991446504259654E-7</v>
      </c>
      <c r="BV14" s="296">
        <v>2.3118495462232665E-7</v>
      </c>
      <c r="BW14" s="296">
        <v>8.0792990777257064E-8</v>
      </c>
      <c r="BX14" s="296">
        <v>1.3284495575742543E-7</v>
      </c>
      <c r="BY14" s="296">
        <v>1.7047510158637737E-7</v>
      </c>
      <c r="BZ14" s="296">
        <v>2.9733937861992659E-7</v>
      </c>
      <c r="CA14" s="296">
        <v>3.0452022024862279E-7</v>
      </c>
      <c r="CB14" s="296">
        <v>6.251328186701173E-7</v>
      </c>
      <c r="CC14" s="296">
        <v>2.2703468791299455E-7</v>
      </c>
      <c r="CD14" s="296">
        <v>1.6737462772659008E-6</v>
      </c>
      <c r="CE14" s="296">
        <v>2.9113857484798143E-6</v>
      </c>
      <c r="CF14" s="296">
        <v>8.6705120684554141E-8</v>
      </c>
      <c r="CG14" s="296">
        <v>2.5553027751986802E-7</v>
      </c>
      <c r="CH14" s="296">
        <v>1.0363833352155533E-6</v>
      </c>
      <c r="CI14" s="296">
        <v>6.0804483066111539E-7</v>
      </c>
      <c r="CJ14" s="296">
        <v>1.8561849829930062E-6</v>
      </c>
      <c r="CK14" s="296">
        <v>2.1523379826901138E-6</v>
      </c>
      <c r="CL14" s="296">
        <v>5.3409933792269801E-7</v>
      </c>
      <c r="CM14" s="296">
        <v>5.9182561060412001E-5</v>
      </c>
      <c r="CN14" s="296">
        <v>7.8483686537070654E-4</v>
      </c>
      <c r="CO14" s="296">
        <v>6.4542920304846247E-4</v>
      </c>
      <c r="CP14" s="296">
        <v>7.3073094713721508E-7</v>
      </c>
      <c r="CQ14" s="296">
        <v>2.2881685512064116E-7</v>
      </c>
      <c r="CR14" s="296">
        <v>5.7604933930924793E-7</v>
      </c>
      <c r="CS14" s="296">
        <v>1.153933667421474E-7</v>
      </c>
      <c r="CT14" s="296">
        <v>2.8812438513410706E-7</v>
      </c>
      <c r="CU14" s="296">
        <v>2.4532255586722481E-3</v>
      </c>
      <c r="CV14" s="296">
        <v>4.2666145833629293E-3</v>
      </c>
      <c r="CW14" s="296">
        <v>3.4825083836565563E-7</v>
      </c>
      <c r="CX14" s="296">
        <v>1.6847944416660959E-6</v>
      </c>
      <c r="CY14" s="296">
        <v>1.8274956302912889E-4</v>
      </c>
      <c r="CZ14" s="296">
        <v>1.5671073517550202E-7</v>
      </c>
      <c r="DA14" s="296">
        <v>1.9474704929243248E-6</v>
      </c>
      <c r="DB14" s="326">
        <v>1.0250822400400554</v>
      </c>
      <c r="DC14" s="326">
        <v>0.78899554582628617</v>
      </c>
    </row>
    <row r="15" spans="1:107" s="299" customFormat="1" ht="15" customHeight="1">
      <c r="A15" s="300" t="s">
        <v>340</v>
      </c>
      <c r="B15" s="301" t="s">
        <v>491</v>
      </c>
      <c r="C15" s="295">
        <v>1.4130709841943888E-5</v>
      </c>
      <c r="D15" s="296">
        <v>1.137444244099817E-3</v>
      </c>
      <c r="E15" s="296">
        <v>2.9231658936821691E-5</v>
      </c>
      <c r="F15" s="296">
        <v>4.2738387179301054E-3</v>
      </c>
      <c r="G15" s="296">
        <v>3.8850762473693953E-5</v>
      </c>
      <c r="H15" s="296">
        <v>0</v>
      </c>
      <c r="I15" s="296">
        <v>0</v>
      </c>
      <c r="J15" s="296">
        <v>3.3914166712655904E-6</v>
      </c>
      <c r="K15" s="296">
        <v>5.5424611422698702E-4</v>
      </c>
      <c r="L15" s="296">
        <v>2.0254671853511699E-4</v>
      </c>
      <c r="M15" s="296">
        <v>1.0004971329914036</v>
      </c>
      <c r="N15" s="296">
        <v>5.5340597713473917E-2</v>
      </c>
      <c r="O15" s="296">
        <v>3.1448281083870377E-2</v>
      </c>
      <c r="P15" s="296">
        <v>2.0775794352643304E-2</v>
      </c>
      <c r="Q15" s="296">
        <v>2.3571597346366786E-2</v>
      </c>
      <c r="R15" s="296">
        <v>3.3435512283619217E-6</v>
      </c>
      <c r="S15" s="296">
        <v>7.5961699998665568E-7</v>
      </c>
      <c r="T15" s="296">
        <v>2.0093905763481639E-3</v>
      </c>
      <c r="U15" s="296">
        <v>5.7144598131930744E-5</v>
      </c>
      <c r="V15" s="296">
        <v>7.0252151863291925E-5</v>
      </c>
      <c r="W15" s="296">
        <v>9.3045242402582047E-6</v>
      </c>
      <c r="X15" s="296">
        <v>2.6093002024168171E-6</v>
      </c>
      <c r="Y15" s="296">
        <v>3.971281439382413E-6</v>
      </c>
      <c r="Z15" s="296">
        <v>4.4339057669872389E-6</v>
      </c>
      <c r="AA15" s="296">
        <v>2.3322576879426109E-6</v>
      </c>
      <c r="AB15" s="296">
        <v>7.3284553106167036E-6</v>
      </c>
      <c r="AC15" s="296">
        <v>7.418208171405298E-5</v>
      </c>
      <c r="AD15" s="296">
        <v>1.0264095553906123E-4</v>
      </c>
      <c r="AE15" s="296">
        <v>1.561869690302244E-6</v>
      </c>
      <c r="AF15" s="296">
        <v>1.0857809520035728E-6</v>
      </c>
      <c r="AG15" s="296">
        <v>1.5120624439050813E-6</v>
      </c>
      <c r="AH15" s="296">
        <v>1.1252328118195452E-5</v>
      </c>
      <c r="AI15" s="296">
        <v>9.2034914351719075E-6</v>
      </c>
      <c r="AJ15" s="296">
        <v>2.74582625231891E-6</v>
      </c>
      <c r="AK15" s="296">
        <v>3.7747802138822801E-5</v>
      </c>
      <c r="AL15" s="296">
        <v>0</v>
      </c>
      <c r="AM15" s="296">
        <v>0</v>
      </c>
      <c r="AN15" s="296">
        <v>7.11092890191706E-7</v>
      </c>
      <c r="AO15" s="296">
        <v>1.2917546821267238E-6</v>
      </c>
      <c r="AP15" s="296">
        <v>8.9092872015154458E-7</v>
      </c>
      <c r="AQ15" s="296">
        <v>0</v>
      </c>
      <c r="AR15" s="296">
        <v>1.1678774271719416E-6</v>
      </c>
      <c r="AS15" s="296">
        <v>1.9375619028897145E-6</v>
      </c>
      <c r="AT15" s="296">
        <v>1.4841054283908035E-6</v>
      </c>
      <c r="AU15" s="296">
        <v>2.9900701373098789E-6</v>
      </c>
      <c r="AV15" s="296">
        <v>2.7514332255388821E-6</v>
      </c>
      <c r="AW15" s="296">
        <v>2.4773199647588195E-6</v>
      </c>
      <c r="AX15" s="296">
        <v>1.6756208121968583E-6</v>
      </c>
      <c r="AY15" s="296">
        <v>1.8778505497974291E-6</v>
      </c>
      <c r="AZ15" s="296">
        <v>2.10713380298748E-6</v>
      </c>
      <c r="BA15" s="296">
        <v>1.5158172759360678E-6</v>
      </c>
      <c r="BB15" s="296">
        <v>1.7146301981565651E-6</v>
      </c>
      <c r="BC15" s="296">
        <v>1.2939795411711562E-6</v>
      </c>
      <c r="BD15" s="296">
        <v>1.5353799716329962E-6</v>
      </c>
      <c r="BE15" s="296">
        <v>1.8395985720249028E-6</v>
      </c>
      <c r="BF15" s="296">
        <v>9.3220556550007736E-7</v>
      </c>
      <c r="BG15" s="296">
        <v>5.5164913814806738E-6</v>
      </c>
      <c r="BH15" s="296">
        <v>3.1199677358622988E-6</v>
      </c>
      <c r="BI15" s="296">
        <v>1.1948567543781763E-5</v>
      </c>
      <c r="BJ15" s="296">
        <v>2.2901800170350091E-6</v>
      </c>
      <c r="BK15" s="296">
        <v>3.5724174642507682E-5</v>
      </c>
      <c r="BL15" s="296">
        <v>1.0879326025163792E-5</v>
      </c>
      <c r="BM15" s="296">
        <v>3.4642019241748289E-6</v>
      </c>
      <c r="BN15" s="296">
        <v>1.3013764682752797E-6</v>
      </c>
      <c r="BO15" s="296">
        <v>2.7430988170188468E-6</v>
      </c>
      <c r="BP15" s="296">
        <v>5.2676512714755814E-6</v>
      </c>
      <c r="BQ15" s="296">
        <v>3.1622868854305697E-6</v>
      </c>
      <c r="BR15" s="296">
        <v>2.8593453222124839E-6</v>
      </c>
      <c r="BS15" s="296">
        <v>2.0525958899116792E-6</v>
      </c>
      <c r="BT15" s="296">
        <v>3.2856218862196025E-6</v>
      </c>
      <c r="BU15" s="296">
        <v>3.0193635703771775E-6</v>
      </c>
      <c r="BV15" s="296">
        <v>2.5505051833525578E-6</v>
      </c>
      <c r="BW15" s="296">
        <v>1.0281307363228592E-6</v>
      </c>
      <c r="BX15" s="296">
        <v>1.7231582461117154E-6</v>
      </c>
      <c r="BY15" s="296">
        <v>2.7936242829945717E-6</v>
      </c>
      <c r="BZ15" s="296">
        <v>4.2872719165617359E-6</v>
      </c>
      <c r="CA15" s="296">
        <v>4.3045744164314081E-6</v>
      </c>
      <c r="CB15" s="296">
        <v>8.1035522962353925E-6</v>
      </c>
      <c r="CC15" s="296">
        <v>3.7111405831539837E-6</v>
      </c>
      <c r="CD15" s="296">
        <v>1.1648266641637385E-5</v>
      </c>
      <c r="CE15" s="296">
        <v>3.9498305674130153E-5</v>
      </c>
      <c r="CF15" s="296">
        <v>7.054568939784307E-7</v>
      </c>
      <c r="CG15" s="296">
        <v>2.4998602799967405E-6</v>
      </c>
      <c r="CH15" s="296">
        <v>8.3268647677353132E-6</v>
      </c>
      <c r="CI15" s="296">
        <v>4.8773970497170107E-6</v>
      </c>
      <c r="CJ15" s="296">
        <v>6.4800429192275157E-6</v>
      </c>
      <c r="CK15" s="296">
        <v>1.658545971154814E-6</v>
      </c>
      <c r="CL15" s="296">
        <v>6.9961181991649515E-6</v>
      </c>
      <c r="CM15" s="296">
        <v>2.0659628720191427E-4</v>
      </c>
      <c r="CN15" s="296">
        <v>2.6519620663859786E-3</v>
      </c>
      <c r="CO15" s="296">
        <v>2.3236105059824715E-3</v>
      </c>
      <c r="CP15" s="296">
        <v>6.1426589811158685E-4</v>
      </c>
      <c r="CQ15" s="296">
        <v>2.8610442450213995E-6</v>
      </c>
      <c r="CR15" s="296">
        <v>4.7049129200627337E-6</v>
      </c>
      <c r="CS15" s="296">
        <v>1.7864277067458007E-6</v>
      </c>
      <c r="CT15" s="296">
        <v>3.5611453564380031E-6</v>
      </c>
      <c r="CU15" s="296">
        <v>9.8874854403241119E-3</v>
      </c>
      <c r="CV15" s="296">
        <v>1.2041710386059905E-2</v>
      </c>
      <c r="CW15" s="296">
        <v>2.9773993952308742E-6</v>
      </c>
      <c r="CX15" s="296">
        <v>1.1202205493996316E-5</v>
      </c>
      <c r="CY15" s="296">
        <v>7.7675767872764732E-4</v>
      </c>
      <c r="CZ15" s="296">
        <v>2.8819352326506744E-6</v>
      </c>
      <c r="DA15" s="296">
        <v>9.4748712529596494E-6</v>
      </c>
      <c r="DB15" s="326">
        <v>1.1690797458784794</v>
      </c>
      <c r="DC15" s="326">
        <v>0.89982898560197844</v>
      </c>
    </row>
    <row r="16" spans="1:107" s="299" customFormat="1" ht="15" customHeight="1">
      <c r="A16" s="300" t="s">
        <v>341</v>
      </c>
      <c r="B16" s="301" t="s">
        <v>599</v>
      </c>
      <c r="C16" s="295">
        <v>2.9710320175508021E-7</v>
      </c>
      <c r="D16" s="296">
        <v>3.3697058153774334E-6</v>
      </c>
      <c r="E16" s="296">
        <v>6.9044596428129929E-7</v>
      </c>
      <c r="F16" s="296">
        <v>2.7014849185775727E-6</v>
      </c>
      <c r="G16" s="296">
        <v>2.0909772712979038E-6</v>
      </c>
      <c r="H16" s="296">
        <v>0</v>
      </c>
      <c r="I16" s="296">
        <v>0</v>
      </c>
      <c r="J16" s="296">
        <v>1.2234483147796916E-6</v>
      </c>
      <c r="K16" s="296">
        <v>3.9881430202701889E-6</v>
      </c>
      <c r="L16" s="296">
        <v>5.2138672692193891E-6</v>
      </c>
      <c r="M16" s="296">
        <v>3.4517054221191972E-7</v>
      </c>
      <c r="N16" s="296">
        <v>1.0060798607074226</v>
      </c>
      <c r="O16" s="296">
        <v>8.3156172334627315E-4</v>
      </c>
      <c r="P16" s="296">
        <v>6.9856703746860689E-6</v>
      </c>
      <c r="Q16" s="296">
        <v>5.8713269714347514E-5</v>
      </c>
      <c r="R16" s="296">
        <v>2.0494875662625659E-7</v>
      </c>
      <c r="S16" s="296">
        <v>1.7069569209211335E-7</v>
      </c>
      <c r="T16" s="296">
        <v>9.6188122622686203E-7</v>
      </c>
      <c r="U16" s="296">
        <v>3.448439877864555E-7</v>
      </c>
      <c r="V16" s="296">
        <v>1.413020715335756E-6</v>
      </c>
      <c r="W16" s="296">
        <v>6.4373509878308685E-7</v>
      </c>
      <c r="X16" s="296">
        <v>3.9976455060496185E-7</v>
      </c>
      <c r="Y16" s="296">
        <v>6.8585309566129161E-7</v>
      </c>
      <c r="Z16" s="296">
        <v>1.1896038036223515E-6</v>
      </c>
      <c r="AA16" s="296">
        <v>7.9907411044057847E-7</v>
      </c>
      <c r="AB16" s="296">
        <v>6.9382164976815523E-7</v>
      </c>
      <c r="AC16" s="296">
        <v>3.2957196283084099E-6</v>
      </c>
      <c r="AD16" s="296">
        <v>2.7406088663196557E-6</v>
      </c>
      <c r="AE16" s="296">
        <v>6.1436443798665103E-7</v>
      </c>
      <c r="AF16" s="296">
        <v>2.6901111564643206E-7</v>
      </c>
      <c r="AG16" s="296">
        <v>4.3615973788512932E-7</v>
      </c>
      <c r="AH16" s="296">
        <v>4.5371519835565432E-7</v>
      </c>
      <c r="AI16" s="296">
        <v>1.0816849177797442E-6</v>
      </c>
      <c r="AJ16" s="296">
        <v>1.0073131607020833E-6</v>
      </c>
      <c r="AK16" s="296">
        <v>1.2110635069281432E-6</v>
      </c>
      <c r="AL16" s="296">
        <v>0</v>
      </c>
      <c r="AM16" s="296">
        <v>0</v>
      </c>
      <c r="AN16" s="296">
        <v>2.6761632040646602E-7</v>
      </c>
      <c r="AO16" s="296">
        <v>3.9941447083805696E-7</v>
      </c>
      <c r="AP16" s="296">
        <v>3.0785026507555555E-7</v>
      </c>
      <c r="AQ16" s="296">
        <v>0</v>
      </c>
      <c r="AR16" s="296">
        <v>2.2890839195171467E-7</v>
      </c>
      <c r="AS16" s="296">
        <v>5.1890128795469679E-7</v>
      </c>
      <c r="AT16" s="296">
        <v>4.2609296524885376E-7</v>
      </c>
      <c r="AU16" s="296">
        <v>1.1990212587644615E-6</v>
      </c>
      <c r="AV16" s="296">
        <v>1.0479667557558003E-6</v>
      </c>
      <c r="AW16" s="296">
        <v>6.6288343050569738E-7</v>
      </c>
      <c r="AX16" s="296">
        <v>5.1665547207566197E-7</v>
      </c>
      <c r="AY16" s="296">
        <v>4.4082280822594437E-7</v>
      </c>
      <c r="AZ16" s="296">
        <v>6.5925846790094256E-7</v>
      </c>
      <c r="BA16" s="296">
        <v>3.224352949918642E-7</v>
      </c>
      <c r="BB16" s="296">
        <v>5.4050362674341125E-7</v>
      </c>
      <c r="BC16" s="296">
        <v>3.9487517596140248E-7</v>
      </c>
      <c r="BD16" s="296">
        <v>4.4280758110898116E-7</v>
      </c>
      <c r="BE16" s="296">
        <v>6.1248167110587538E-7</v>
      </c>
      <c r="BF16" s="296">
        <v>2.5769330240990787E-7</v>
      </c>
      <c r="BG16" s="296">
        <v>4.9669135877073078E-7</v>
      </c>
      <c r="BH16" s="296">
        <v>5.7518427241954276E-7</v>
      </c>
      <c r="BI16" s="296">
        <v>4.0615658429440729E-7</v>
      </c>
      <c r="BJ16" s="296">
        <v>9.8151850646256728E-7</v>
      </c>
      <c r="BK16" s="296">
        <v>4.8925035741285713E-7</v>
      </c>
      <c r="BL16" s="296">
        <v>9.0264782248971261E-7</v>
      </c>
      <c r="BM16" s="296">
        <v>7.2022892369116512E-7</v>
      </c>
      <c r="BN16" s="296">
        <v>3.7434650000799787E-7</v>
      </c>
      <c r="BO16" s="296">
        <v>1.0291062865263689E-6</v>
      </c>
      <c r="BP16" s="296">
        <v>2.1240767585005159E-6</v>
      </c>
      <c r="BQ16" s="296">
        <v>1.2920365027378344E-6</v>
      </c>
      <c r="BR16" s="296">
        <v>7.0880251878106033E-7</v>
      </c>
      <c r="BS16" s="296">
        <v>6.3111412353533093E-7</v>
      </c>
      <c r="BT16" s="296">
        <v>1.3466005964637255E-6</v>
      </c>
      <c r="BU16" s="296">
        <v>9.7884716111495966E-7</v>
      </c>
      <c r="BV16" s="296">
        <v>9.1169784918404334E-7</v>
      </c>
      <c r="BW16" s="296">
        <v>2.0512413651725181E-7</v>
      </c>
      <c r="BX16" s="296">
        <v>6.3505473785497588E-7</v>
      </c>
      <c r="BY16" s="296">
        <v>1.1982786528383948E-6</v>
      </c>
      <c r="BZ16" s="296">
        <v>1.8007503487993383E-6</v>
      </c>
      <c r="CA16" s="296">
        <v>1.7495162077757079E-6</v>
      </c>
      <c r="CB16" s="296">
        <v>3.6721515018235887E-6</v>
      </c>
      <c r="CC16" s="296">
        <v>1.5248743055182032E-6</v>
      </c>
      <c r="CD16" s="296">
        <v>4.3023411715743729E-6</v>
      </c>
      <c r="CE16" s="296">
        <v>1.8111217395527046E-5</v>
      </c>
      <c r="CF16" s="296">
        <v>2.1647603863784185E-7</v>
      </c>
      <c r="CG16" s="296">
        <v>8.9792450487664328E-7</v>
      </c>
      <c r="CH16" s="296">
        <v>2.9096926245364033E-6</v>
      </c>
      <c r="CI16" s="296">
        <v>1.4936843977459148E-6</v>
      </c>
      <c r="CJ16" s="296">
        <v>1.6736664563482197E-5</v>
      </c>
      <c r="CK16" s="296">
        <v>4.4165353358024742E-7</v>
      </c>
      <c r="CL16" s="296">
        <v>1.5046313803979885E-6</v>
      </c>
      <c r="CM16" s="296">
        <v>7.1669825208479221E-5</v>
      </c>
      <c r="CN16" s="296">
        <v>6.6646813586304708E-4</v>
      </c>
      <c r="CO16" s="296">
        <v>6.4257535741703731E-4</v>
      </c>
      <c r="CP16" s="296">
        <v>2.8063117089506572E-4</v>
      </c>
      <c r="CQ16" s="296">
        <v>1.0987275022493786E-6</v>
      </c>
      <c r="CR16" s="296">
        <v>1.6371769220958008E-6</v>
      </c>
      <c r="CS16" s="296">
        <v>7.0244846170970759E-7</v>
      </c>
      <c r="CT16" s="296">
        <v>1.2710452667409229E-6</v>
      </c>
      <c r="CU16" s="296">
        <v>2.6821131282425349E-3</v>
      </c>
      <c r="CV16" s="296">
        <v>8.0534585895516691E-3</v>
      </c>
      <c r="CW16" s="296">
        <v>9.6009014462232142E-7</v>
      </c>
      <c r="CX16" s="296">
        <v>4.3230190804586316E-6</v>
      </c>
      <c r="CY16" s="296">
        <v>2.1238219535906687E-4</v>
      </c>
      <c r="CZ16" s="296">
        <v>1.941807883340008E-7</v>
      </c>
      <c r="DA16" s="296">
        <v>7.4068960148451961E-6</v>
      </c>
      <c r="DB16" s="326">
        <v>1.0197231651173218</v>
      </c>
      <c r="DC16" s="326">
        <v>0.78487071946735809</v>
      </c>
    </row>
    <row r="17" spans="1:107" s="299" customFormat="1" ht="15" customHeight="1">
      <c r="A17" s="300" t="s">
        <v>342</v>
      </c>
      <c r="B17" s="301" t="s">
        <v>600</v>
      </c>
      <c r="C17" s="295">
        <v>4.722946783500418E-5</v>
      </c>
      <c r="D17" s="296">
        <v>3.9093277825356237E-3</v>
      </c>
      <c r="E17" s="296">
        <v>9.475598938862853E-5</v>
      </c>
      <c r="F17" s="296">
        <v>2.2577119869530041E-3</v>
      </c>
      <c r="G17" s="296">
        <v>3.9962771871761629E-4</v>
      </c>
      <c r="H17" s="296">
        <v>0</v>
      </c>
      <c r="I17" s="296">
        <v>0</v>
      </c>
      <c r="J17" s="296">
        <v>1.9552801277839525E-6</v>
      </c>
      <c r="K17" s="296">
        <v>4.5766147984285244E-3</v>
      </c>
      <c r="L17" s="296">
        <v>5.6669925935662682E-3</v>
      </c>
      <c r="M17" s="296">
        <v>4.896600609377529E-5</v>
      </c>
      <c r="N17" s="296">
        <v>3.7957638167347721E-2</v>
      </c>
      <c r="O17" s="296">
        <v>1.0494802160244379</v>
      </c>
      <c r="P17" s="296">
        <v>8.1984362666785351E-3</v>
      </c>
      <c r="Q17" s="296">
        <v>7.3805618639060211E-2</v>
      </c>
      <c r="R17" s="296">
        <v>1.4425467917873617E-5</v>
      </c>
      <c r="S17" s="296">
        <v>2.1297060635986556E-6</v>
      </c>
      <c r="T17" s="296">
        <v>4.0920050626598066E-4</v>
      </c>
      <c r="U17" s="296">
        <v>1.5612875813029652E-5</v>
      </c>
      <c r="V17" s="296">
        <v>9.3993092749505001E-4</v>
      </c>
      <c r="W17" s="296">
        <v>7.1075850256285578E-5</v>
      </c>
      <c r="X17" s="296">
        <v>2.3049639010576057E-5</v>
      </c>
      <c r="Y17" s="296">
        <v>4.9853658151302987E-5</v>
      </c>
      <c r="Z17" s="296">
        <v>3.668399698419005E-5</v>
      </c>
      <c r="AA17" s="296">
        <v>3.3712297907356289E-6</v>
      </c>
      <c r="AB17" s="296">
        <v>1.9372998369896009E-4</v>
      </c>
      <c r="AC17" s="296">
        <v>2.3195777559054946E-3</v>
      </c>
      <c r="AD17" s="296">
        <v>3.0574975030799134E-3</v>
      </c>
      <c r="AE17" s="296">
        <v>3.8864593377921352E-6</v>
      </c>
      <c r="AF17" s="296">
        <v>7.7194824583398246E-6</v>
      </c>
      <c r="AG17" s="296">
        <v>4.4043867054547865E-6</v>
      </c>
      <c r="AH17" s="296">
        <v>8.2415231772595585E-5</v>
      </c>
      <c r="AI17" s="296">
        <v>1.0908267272986356E-5</v>
      </c>
      <c r="AJ17" s="296">
        <v>3.1144111357248553E-6</v>
      </c>
      <c r="AK17" s="296">
        <v>9.6272175197359422E-4</v>
      </c>
      <c r="AL17" s="296">
        <v>0</v>
      </c>
      <c r="AM17" s="296">
        <v>0</v>
      </c>
      <c r="AN17" s="296">
        <v>3.2366907823166291E-7</v>
      </c>
      <c r="AO17" s="296">
        <v>6.2249264938935204E-6</v>
      </c>
      <c r="AP17" s="296">
        <v>6.5056269878528103E-7</v>
      </c>
      <c r="AQ17" s="296">
        <v>0</v>
      </c>
      <c r="AR17" s="296">
        <v>1.1461277757420701E-6</v>
      </c>
      <c r="AS17" s="296">
        <v>1.6675656952213313E-6</v>
      </c>
      <c r="AT17" s="296">
        <v>1.3533586802250987E-6</v>
      </c>
      <c r="AU17" s="296">
        <v>2.1398049516732969E-6</v>
      </c>
      <c r="AV17" s="296">
        <v>2.1760670612906213E-6</v>
      </c>
      <c r="AW17" s="296">
        <v>2.793833089914286E-6</v>
      </c>
      <c r="AX17" s="296">
        <v>3.8286189878172881E-6</v>
      </c>
      <c r="AY17" s="296">
        <v>9.5130533557370346E-6</v>
      </c>
      <c r="AZ17" s="296">
        <v>3.3163412231311813E-6</v>
      </c>
      <c r="BA17" s="296">
        <v>2.7202114372736633E-6</v>
      </c>
      <c r="BB17" s="296">
        <v>2.0808357404288029E-6</v>
      </c>
      <c r="BC17" s="296">
        <v>2.3117192801123685E-6</v>
      </c>
      <c r="BD17" s="296">
        <v>2.9130863833476578E-6</v>
      </c>
      <c r="BE17" s="296">
        <v>2.3043840070522908E-6</v>
      </c>
      <c r="BF17" s="296">
        <v>1.6077114691885856E-6</v>
      </c>
      <c r="BG17" s="296">
        <v>2.7381108731549982E-6</v>
      </c>
      <c r="BH17" s="296">
        <v>1.7556901975674254E-6</v>
      </c>
      <c r="BI17" s="296">
        <v>8.4262510138154447E-6</v>
      </c>
      <c r="BJ17" s="296">
        <v>8.3923715648245985E-7</v>
      </c>
      <c r="BK17" s="296">
        <v>9.9253229108986367E-6</v>
      </c>
      <c r="BL17" s="296">
        <v>5.0159402495887509E-6</v>
      </c>
      <c r="BM17" s="296">
        <v>2.4802531238702129E-6</v>
      </c>
      <c r="BN17" s="296">
        <v>4.8797368447220336E-7</v>
      </c>
      <c r="BO17" s="296">
        <v>9.2945631416178455E-7</v>
      </c>
      <c r="BP17" s="296">
        <v>1.5267293176246267E-6</v>
      </c>
      <c r="BQ17" s="296">
        <v>1.2508087371033827E-6</v>
      </c>
      <c r="BR17" s="296">
        <v>2.0138828446402133E-6</v>
      </c>
      <c r="BS17" s="296">
        <v>1.4497343817260209E-6</v>
      </c>
      <c r="BT17" s="296">
        <v>1.2947920119640741E-6</v>
      </c>
      <c r="BU17" s="296">
        <v>2.2667748129550484E-6</v>
      </c>
      <c r="BV17" s="296">
        <v>1.5739148334100294E-6</v>
      </c>
      <c r="BW17" s="296">
        <v>6.4226641804910125E-7</v>
      </c>
      <c r="BX17" s="296">
        <v>1.2153617044487604E-6</v>
      </c>
      <c r="BY17" s="296">
        <v>1.4140577751468734E-6</v>
      </c>
      <c r="BZ17" s="296">
        <v>2.633545372950377E-6</v>
      </c>
      <c r="CA17" s="296">
        <v>2.5628819372533904E-6</v>
      </c>
      <c r="CB17" s="296">
        <v>5.199542979481097E-6</v>
      </c>
      <c r="CC17" s="296">
        <v>3.0940321710444191E-6</v>
      </c>
      <c r="CD17" s="296">
        <v>1.1054367412576371E-5</v>
      </c>
      <c r="CE17" s="296">
        <v>2.4089694446101588E-5</v>
      </c>
      <c r="CF17" s="296">
        <v>7.8158135098205356E-7</v>
      </c>
      <c r="CG17" s="296">
        <v>2.0837565569175889E-6</v>
      </c>
      <c r="CH17" s="296">
        <v>5.5918594397464585E-6</v>
      </c>
      <c r="CI17" s="296">
        <v>9.8910086077603334E-6</v>
      </c>
      <c r="CJ17" s="296">
        <v>4.491287953084966E-5</v>
      </c>
      <c r="CK17" s="296">
        <v>2.6955833708321325E-6</v>
      </c>
      <c r="CL17" s="296">
        <v>1.2586182425492485E-5</v>
      </c>
      <c r="CM17" s="296">
        <v>3.271452199633412E-4</v>
      </c>
      <c r="CN17" s="296">
        <v>2.7438763780120168E-3</v>
      </c>
      <c r="CO17" s="296">
        <v>2.334480233708156E-3</v>
      </c>
      <c r="CP17" s="296">
        <v>1.4642925691176373E-5</v>
      </c>
      <c r="CQ17" s="296">
        <v>1.5910103896906258E-6</v>
      </c>
      <c r="CR17" s="296">
        <v>3.7305522588023415E-6</v>
      </c>
      <c r="CS17" s="296">
        <v>1.2315733948030048E-6</v>
      </c>
      <c r="CT17" s="296">
        <v>2.7632500829264824E-6</v>
      </c>
      <c r="CU17" s="296">
        <v>9.2462941633325926E-3</v>
      </c>
      <c r="CV17" s="296">
        <v>1.7068182827325466E-2</v>
      </c>
      <c r="CW17" s="296">
        <v>3.1490820431411295E-6</v>
      </c>
      <c r="CX17" s="296">
        <v>4.4098488331425727E-6</v>
      </c>
      <c r="CY17" s="296">
        <v>7.9291782186325819E-4</v>
      </c>
      <c r="CZ17" s="296">
        <v>2.9765097000106522E-5</v>
      </c>
      <c r="DA17" s="296">
        <v>1.8923373521648465E-5</v>
      </c>
      <c r="DB17" s="326">
        <v>1.227472998521052</v>
      </c>
      <c r="DC17" s="326">
        <v>0.9447736880284866</v>
      </c>
    </row>
    <row r="18" spans="1:107" s="299" customFormat="1" ht="15" customHeight="1">
      <c r="A18" s="300" t="s">
        <v>343</v>
      </c>
      <c r="B18" s="301" t="s">
        <v>601</v>
      </c>
      <c r="C18" s="295">
        <v>1.1814490323407222E-6</v>
      </c>
      <c r="D18" s="296">
        <v>3.676891348023713E-6</v>
      </c>
      <c r="E18" s="296">
        <v>1.7038424063838876E-6</v>
      </c>
      <c r="F18" s="296">
        <v>4.3868961661288991E-6</v>
      </c>
      <c r="G18" s="296">
        <v>6.2335151937007729E-4</v>
      </c>
      <c r="H18" s="296">
        <v>0</v>
      </c>
      <c r="I18" s="296">
        <v>0</v>
      </c>
      <c r="J18" s="296">
        <v>8.6734637524899775E-7</v>
      </c>
      <c r="K18" s="296">
        <v>8.0198383984152167E-5</v>
      </c>
      <c r="L18" s="296">
        <v>1.4597450541931628E-4</v>
      </c>
      <c r="M18" s="296">
        <v>7.4360166056777111E-7</v>
      </c>
      <c r="N18" s="296">
        <v>6.1579304695749806E-5</v>
      </c>
      <c r="O18" s="296">
        <v>1.0898307581310232E-4</v>
      </c>
      <c r="P18" s="296">
        <v>1.0012689766295595</v>
      </c>
      <c r="Q18" s="296">
        <v>9.2255799227234178E-6</v>
      </c>
      <c r="R18" s="296">
        <v>2.3333746221024197E-7</v>
      </c>
      <c r="S18" s="296">
        <v>1.7543754042009402E-7</v>
      </c>
      <c r="T18" s="296">
        <v>1.6460917338724632E-6</v>
      </c>
      <c r="U18" s="296">
        <v>4.8829607703817769E-7</v>
      </c>
      <c r="V18" s="296">
        <v>7.8619448306060816E-7</v>
      </c>
      <c r="W18" s="296">
        <v>8.5902675561292672E-7</v>
      </c>
      <c r="X18" s="296">
        <v>4.7114669676665102E-7</v>
      </c>
      <c r="Y18" s="296">
        <v>3.207209731831288E-7</v>
      </c>
      <c r="Z18" s="296">
        <v>6.1214870763481817E-7</v>
      </c>
      <c r="AA18" s="296">
        <v>7.2757516371170846E-7</v>
      </c>
      <c r="AB18" s="296">
        <v>4.0064601858428871E-7</v>
      </c>
      <c r="AC18" s="296">
        <v>3.025410195685877E-6</v>
      </c>
      <c r="AD18" s="296">
        <v>1.1658242432668661E-6</v>
      </c>
      <c r="AE18" s="296">
        <v>1.2470749277173019E-6</v>
      </c>
      <c r="AF18" s="296">
        <v>3.3835356631798721E-7</v>
      </c>
      <c r="AG18" s="296">
        <v>8.3918437437011138E-7</v>
      </c>
      <c r="AH18" s="296">
        <v>2.4047218221851116E-6</v>
      </c>
      <c r="AI18" s="296">
        <v>1.2561555366972511E-6</v>
      </c>
      <c r="AJ18" s="296">
        <v>9.7351791896956396E-7</v>
      </c>
      <c r="AK18" s="296">
        <v>6.3035100442736313E-7</v>
      </c>
      <c r="AL18" s="296">
        <v>0</v>
      </c>
      <c r="AM18" s="296">
        <v>0</v>
      </c>
      <c r="AN18" s="296">
        <v>1.5188919789293183E-7</v>
      </c>
      <c r="AO18" s="296">
        <v>6.6886927531333305E-7</v>
      </c>
      <c r="AP18" s="296">
        <v>2.9359574995250011E-7</v>
      </c>
      <c r="AQ18" s="296">
        <v>0</v>
      </c>
      <c r="AR18" s="296">
        <v>3.2004667070733736E-7</v>
      </c>
      <c r="AS18" s="296">
        <v>4.3176028667251518E-7</v>
      </c>
      <c r="AT18" s="296">
        <v>4.5500747822767235E-7</v>
      </c>
      <c r="AU18" s="296">
        <v>1.0507063657933639E-6</v>
      </c>
      <c r="AV18" s="296">
        <v>8.2000290502114664E-7</v>
      </c>
      <c r="AW18" s="296">
        <v>6.9901005412987095E-7</v>
      </c>
      <c r="AX18" s="296">
        <v>3.7261433297379798E-7</v>
      </c>
      <c r="AY18" s="296">
        <v>3.2851876226381581E-7</v>
      </c>
      <c r="AZ18" s="296">
        <v>9.4327392694176321E-7</v>
      </c>
      <c r="BA18" s="296">
        <v>6.1992362417678681E-7</v>
      </c>
      <c r="BB18" s="296">
        <v>4.4929199513926789E-7</v>
      </c>
      <c r="BC18" s="296">
        <v>5.6568121208992099E-7</v>
      </c>
      <c r="BD18" s="296">
        <v>5.4739907563871554E-7</v>
      </c>
      <c r="BE18" s="296">
        <v>4.0716945083041181E-7</v>
      </c>
      <c r="BF18" s="296">
        <v>2.520022063335316E-7</v>
      </c>
      <c r="BG18" s="296">
        <v>9.0975038020770164E-7</v>
      </c>
      <c r="BH18" s="296">
        <v>8.7958281741914604E-7</v>
      </c>
      <c r="BI18" s="296">
        <v>1.3146935604161134E-6</v>
      </c>
      <c r="BJ18" s="296">
        <v>4.8156638784143185E-7</v>
      </c>
      <c r="BK18" s="296">
        <v>1.190065490732739E-6</v>
      </c>
      <c r="BL18" s="296">
        <v>1.3884122106161042E-6</v>
      </c>
      <c r="BM18" s="296">
        <v>1.1308837888049976E-6</v>
      </c>
      <c r="BN18" s="296">
        <v>2.123837888117589E-7</v>
      </c>
      <c r="BO18" s="296">
        <v>4.6671660445066319E-7</v>
      </c>
      <c r="BP18" s="296">
        <v>7.3738684232672723E-7</v>
      </c>
      <c r="BQ18" s="296">
        <v>4.8808396407887284E-7</v>
      </c>
      <c r="BR18" s="296">
        <v>9.8996574032860185E-6</v>
      </c>
      <c r="BS18" s="296">
        <v>3.95740882749157E-6</v>
      </c>
      <c r="BT18" s="296">
        <v>5.280810898977233E-7</v>
      </c>
      <c r="BU18" s="296">
        <v>9.4004187464099934E-7</v>
      </c>
      <c r="BV18" s="296">
        <v>1.5843064266710869E-6</v>
      </c>
      <c r="BW18" s="296">
        <v>1.376759566226838E-7</v>
      </c>
      <c r="BX18" s="296">
        <v>1.4097307923805451E-6</v>
      </c>
      <c r="BY18" s="296">
        <v>9.4861265921785378E-7</v>
      </c>
      <c r="BZ18" s="296">
        <v>1.6092627061918072E-6</v>
      </c>
      <c r="CA18" s="296">
        <v>1.3661258850210057E-6</v>
      </c>
      <c r="CB18" s="296">
        <v>3.3803849583282614E-6</v>
      </c>
      <c r="CC18" s="296">
        <v>1.2727095047599849E-6</v>
      </c>
      <c r="CD18" s="296">
        <v>2.133274588936927E-6</v>
      </c>
      <c r="CE18" s="296">
        <v>1.3048267943886155E-5</v>
      </c>
      <c r="CF18" s="296">
        <v>2.0974990353642478E-7</v>
      </c>
      <c r="CG18" s="296">
        <v>1.0502297967769465E-6</v>
      </c>
      <c r="CH18" s="296">
        <v>7.8801383775894377E-7</v>
      </c>
      <c r="CI18" s="296">
        <v>9.8844638262897304E-7</v>
      </c>
      <c r="CJ18" s="296">
        <v>1.5576525614002062E-6</v>
      </c>
      <c r="CK18" s="296">
        <v>1.004280282738771E-6</v>
      </c>
      <c r="CL18" s="296">
        <v>6.1846265493549383E-7</v>
      </c>
      <c r="CM18" s="296">
        <v>2.5431823517299354E-5</v>
      </c>
      <c r="CN18" s="296">
        <v>1.306234446258978E-4</v>
      </c>
      <c r="CO18" s="296">
        <v>1.4154936108019654E-4</v>
      </c>
      <c r="CP18" s="296">
        <v>8.4915447805812477E-7</v>
      </c>
      <c r="CQ18" s="296">
        <v>6.8314673020815821E-7</v>
      </c>
      <c r="CR18" s="296">
        <v>5.189449425514861E-7</v>
      </c>
      <c r="CS18" s="296">
        <v>7.4305795821701819E-7</v>
      </c>
      <c r="CT18" s="296">
        <v>1.5955231962575623E-6</v>
      </c>
      <c r="CU18" s="296">
        <v>1.2939533453366096E-3</v>
      </c>
      <c r="CV18" s="296">
        <v>3.3292570454338671E-3</v>
      </c>
      <c r="CW18" s="296">
        <v>6.5611230993161769E-7</v>
      </c>
      <c r="CX18" s="296">
        <v>5.2832614969641553E-7</v>
      </c>
      <c r="CY18" s="296">
        <v>7.9593081295412319E-5</v>
      </c>
      <c r="CZ18" s="296">
        <v>9.9947450153761188E-7</v>
      </c>
      <c r="DA18" s="296">
        <v>6.5202477601636777E-5</v>
      </c>
      <c r="DB18" s="327">
        <v>1.0074686432245554</v>
      </c>
      <c r="DC18" s="327">
        <v>0.77543853655367745</v>
      </c>
    </row>
    <row r="19" spans="1:107" s="299" customFormat="1" ht="15" customHeight="1">
      <c r="A19" s="300" t="s">
        <v>344</v>
      </c>
      <c r="B19" s="301" t="s">
        <v>602</v>
      </c>
      <c r="C19" s="295">
        <v>2.4134478553740276E-4</v>
      </c>
      <c r="D19" s="296">
        <v>8.5046273580022345E-3</v>
      </c>
      <c r="E19" s="296">
        <v>5.025343647917939E-4</v>
      </c>
      <c r="F19" s="296">
        <v>6.363598726361031E-6</v>
      </c>
      <c r="G19" s="296">
        <v>4.0540894238313919E-4</v>
      </c>
      <c r="H19" s="296">
        <v>0</v>
      </c>
      <c r="I19" s="296">
        <v>0</v>
      </c>
      <c r="J19" s="296">
        <v>2.8159043408487456E-7</v>
      </c>
      <c r="K19" s="296">
        <v>3.4528780513241345E-3</v>
      </c>
      <c r="L19" s="296">
        <v>8.1725292457217427E-5</v>
      </c>
      <c r="M19" s="296">
        <v>1.015728653798454E-4</v>
      </c>
      <c r="N19" s="296">
        <v>6.6278949297722886E-5</v>
      </c>
      <c r="O19" s="296">
        <v>1.4210577411222767E-4</v>
      </c>
      <c r="P19" s="296">
        <v>2.0734849246749741E-5</v>
      </c>
      <c r="Q19" s="296">
        <v>1.0002338175170471</v>
      </c>
      <c r="R19" s="296">
        <v>9.9308923991794432E-6</v>
      </c>
      <c r="S19" s="296">
        <v>1.8548043743981375E-6</v>
      </c>
      <c r="T19" s="296">
        <v>1.5784490703680474E-6</v>
      </c>
      <c r="U19" s="296">
        <v>8.1246182063749197E-7</v>
      </c>
      <c r="V19" s="296">
        <v>2.6056743430361938E-6</v>
      </c>
      <c r="W19" s="296">
        <v>1.5693803342382164E-6</v>
      </c>
      <c r="X19" s="296">
        <v>5.8919492629462392E-7</v>
      </c>
      <c r="Y19" s="296">
        <v>1.2431386384652392E-5</v>
      </c>
      <c r="Z19" s="296">
        <v>6.478914742065896E-6</v>
      </c>
      <c r="AA19" s="296">
        <v>6.4729913005877916E-6</v>
      </c>
      <c r="AB19" s="296">
        <v>4.496694778202988E-6</v>
      </c>
      <c r="AC19" s="296">
        <v>2.1182532779782201E-5</v>
      </c>
      <c r="AD19" s="296">
        <v>8.0712848119277359E-6</v>
      </c>
      <c r="AE19" s="296">
        <v>2.2604199903731548E-7</v>
      </c>
      <c r="AF19" s="296">
        <v>1.5842786672972946E-6</v>
      </c>
      <c r="AG19" s="296">
        <v>5.6977165627109574E-6</v>
      </c>
      <c r="AH19" s="296">
        <v>2.5618492825991856E-5</v>
      </c>
      <c r="AI19" s="296">
        <v>3.5393837382720945E-6</v>
      </c>
      <c r="AJ19" s="296">
        <v>1.6933022985415359E-6</v>
      </c>
      <c r="AK19" s="296">
        <v>9.0127143333797735E-7</v>
      </c>
      <c r="AL19" s="296">
        <v>0</v>
      </c>
      <c r="AM19" s="296">
        <v>0</v>
      </c>
      <c r="AN19" s="296">
        <v>6.0892101904021693E-7</v>
      </c>
      <c r="AO19" s="296">
        <v>8.1873071019603721E-7</v>
      </c>
      <c r="AP19" s="296">
        <v>1.2870142637655828E-6</v>
      </c>
      <c r="AQ19" s="296">
        <v>0</v>
      </c>
      <c r="AR19" s="296">
        <v>1.3637524395847785E-6</v>
      </c>
      <c r="AS19" s="296">
        <v>1.009607483525012E-6</v>
      </c>
      <c r="AT19" s="296">
        <v>6.47400801515374E-7</v>
      </c>
      <c r="AU19" s="296">
        <v>2.4270872888315086E-6</v>
      </c>
      <c r="AV19" s="296">
        <v>5.1900799439513487E-6</v>
      </c>
      <c r="AW19" s="296">
        <v>5.3675214903798855E-6</v>
      </c>
      <c r="AX19" s="296">
        <v>5.5481733279756701E-6</v>
      </c>
      <c r="AY19" s="296">
        <v>5.990827904513373E-6</v>
      </c>
      <c r="AZ19" s="296">
        <v>7.3989474019057627E-6</v>
      </c>
      <c r="BA19" s="296">
        <v>6.4414128047719428E-6</v>
      </c>
      <c r="BB19" s="296">
        <v>7.6301410352141637E-6</v>
      </c>
      <c r="BC19" s="296">
        <v>2.5823272515668202E-6</v>
      </c>
      <c r="BD19" s="296">
        <v>6.3997062327735372E-6</v>
      </c>
      <c r="BE19" s="296">
        <v>6.0450540261596181E-6</v>
      </c>
      <c r="BF19" s="296">
        <v>4.4728598073663481E-6</v>
      </c>
      <c r="BG19" s="296">
        <v>1.116740171285528E-6</v>
      </c>
      <c r="BH19" s="296">
        <v>2.3915973946469428E-6</v>
      </c>
      <c r="BI19" s="296">
        <v>5.4858708989466681E-6</v>
      </c>
      <c r="BJ19" s="296">
        <v>5.5035615002888385E-7</v>
      </c>
      <c r="BK19" s="296">
        <v>3.1069089776112852E-7</v>
      </c>
      <c r="BL19" s="296">
        <v>2.2984482097259008E-7</v>
      </c>
      <c r="BM19" s="296">
        <v>1.4543822202960896E-6</v>
      </c>
      <c r="BN19" s="296">
        <v>4.173099032034726E-7</v>
      </c>
      <c r="BO19" s="296">
        <v>6.9982670015759676E-7</v>
      </c>
      <c r="BP19" s="296">
        <v>1.0853697325758875E-7</v>
      </c>
      <c r="BQ19" s="296">
        <v>1.3210019919960329E-7</v>
      </c>
      <c r="BR19" s="296">
        <v>4.0272849430291163E-7</v>
      </c>
      <c r="BS19" s="296">
        <v>1.9630192294583993E-6</v>
      </c>
      <c r="BT19" s="296">
        <v>1.4826783044167202E-7</v>
      </c>
      <c r="BU19" s="296">
        <v>1.0010088667861241E-7</v>
      </c>
      <c r="BV19" s="296">
        <v>1.0417019839933486E-7</v>
      </c>
      <c r="BW19" s="296">
        <v>2.3601849263449882E-8</v>
      </c>
      <c r="BX19" s="296">
        <v>4.6018934679389084E-7</v>
      </c>
      <c r="BY19" s="296">
        <v>2.3404841836190567E-7</v>
      </c>
      <c r="BZ19" s="296">
        <v>3.0133889540359716E-7</v>
      </c>
      <c r="CA19" s="296">
        <v>3.56498789169478E-7</v>
      </c>
      <c r="CB19" s="296">
        <v>3.1547210384855232E-7</v>
      </c>
      <c r="CC19" s="296">
        <v>3.3325681003816072E-7</v>
      </c>
      <c r="CD19" s="296">
        <v>5.4822954048597796E-7</v>
      </c>
      <c r="CE19" s="296">
        <v>4.3383000613572965E-7</v>
      </c>
      <c r="CF19" s="296">
        <v>7.5845393483407988E-8</v>
      </c>
      <c r="CG19" s="296">
        <v>1.7553199370010401E-6</v>
      </c>
      <c r="CH19" s="296">
        <v>1.6044132753067045E-6</v>
      </c>
      <c r="CI19" s="296">
        <v>1.7090353110696284E-6</v>
      </c>
      <c r="CJ19" s="296">
        <v>1.7504688733277133E-7</v>
      </c>
      <c r="CK19" s="296">
        <v>1.4744433789771536E-5</v>
      </c>
      <c r="CL19" s="296">
        <v>8.5416778075118695E-5</v>
      </c>
      <c r="CM19" s="296">
        <v>2.0283145556065019E-6</v>
      </c>
      <c r="CN19" s="296">
        <v>1.4858011302425723E-5</v>
      </c>
      <c r="CO19" s="296">
        <v>1.1985593329369449E-5</v>
      </c>
      <c r="CP19" s="296">
        <v>4.9594364712407182E-7</v>
      </c>
      <c r="CQ19" s="296">
        <v>6.2960428932146528E-7</v>
      </c>
      <c r="CR19" s="296">
        <v>8.7713604079102831E-7</v>
      </c>
      <c r="CS19" s="296">
        <v>3.6513656493044698E-7</v>
      </c>
      <c r="CT19" s="296">
        <v>1.6495818256577443E-7</v>
      </c>
      <c r="CU19" s="296">
        <v>5.5833737807575105E-5</v>
      </c>
      <c r="CV19" s="296">
        <v>1.0961239951883382E-4</v>
      </c>
      <c r="CW19" s="296">
        <v>1.3020818697681423E-7</v>
      </c>
      <c r="CX19" s="296">
        <v>1.3756387644836476E-5</v>
      </c>
      <c r="CY19" s="296">
        <v>5.5452719218204609E-6</v>
      </c>
      <c r="CZ19" s="296">
        <v>3.6565228673743941E-7</v>
      </c>
      <c r="DA19" s="296">
        <v>2.2802726181361165E-6</v>
      </c>
      <c r="DB19" s="326">
        <v>1.0142912701628579</v>
      </c>
      <c r="DC19" s="326">
        <v>0.78068984425845711</v>
      </c>
    </row>
    <row r="20" spans="1:107" s="299" customFormat="1" ht="15" customHeight="1">
      <c r="A20" s="300" t="s">
        <v>345</v>
      </c>
      <c r="B20" s="301" t="s">
        <v>603</v>
      </c>
      <c r="C20" s="295">
        <v>2.8402349172016842E-5</v>
      </c>
      <c r="D20" s="296">
        <v>1.041614498363709E-5</v>
      </c>
      <c r="E20" s="296">
        <v>2.9437590553655639E-5</v>
      </c>
      <c r="F20" s="296">
        <v>2.8733472988511847E-4</v>
      </c>
      <c r="G20" s="296">
        <v>9.9219494062104292E-4</v>
      </c>
      <c r="H20" s="296">
        <v>0</v>
      </c>
      <c r="I20" s="296">
        <v>0</v>
      </c>
      <c r="J20" s="296">
        <v>1.6219473621558393E-5</v>
      </c>
      <c r="K20" s="296">
        <v>7.3564129430652118E-6</v>
      </c>
      <c r="L20" s="296">
        <v>2.0232397740604569E-4</v>
      </c>
      <c r="M20" s="296">
        <v>1.3956597481732956E-5</v>
      </c>
      <c r="N20" s="296">
        <v>7.2608450380205212E-6</v>
      </c>
      <c r="O20" s="296">
        <v>9.3470368982514954E-6</v>
      </c>
      <c r="P20" s="296">
        <v>6.5923718388584411E-6</v>
      </c>
      <c r="Q20" s="296">
        <v>8.5528569649184734E-6</v>
      </c>
      <c r="R20" s="296">
        <v>1.0068967198126835</v>
      </c>
      <c r="S20" s="296">
        <v>1.5952397777216822E-2</v>
      </c>
      <c r="T20" s="296">
        <v>9.6345766717196581E-5</v>
      </c>
      <c r="U20" s="296">
        <v>4.6976874121747229E-4</v>
      </c>
      <c r="V20" s="296">
        <v>2.7888210854122911E-4</v>
      </c>
      <c r="W20" s="296">
        <v>3.3210744626625897E-4</v>
      </c>
      <c r="X20" s="296">
        <v>6.3683926905242332E-5</v>
      </c>
      <c r="Y20" s="296">
        <v>9.3831499212247932E-5</v>
      </c>
      <c r="Z20" s="296">
        <v>9.2273905632671014E-6</v>
      </c>
      <c r="AA20" s="296">
        <v>1.3179338843778259E-5</v>
      </c>
      <c r="AB20" s="296">
        <v>9.5332524729977915E-6</v>
      </c>
      <c r="AC20" s="296">
        <v>1.069302681476405E-5</v>
      </c>
      <c r="AD20" s="296">
        <v>1.9683568491296655E-5</v>
      </c>
      <c r="AE20" s="296">
        <v>6.4362754279315114E-6</v>
      </c>
      <c r="AF20" s="296">
        <v>6.7581344195611197E-5</v>
      </c>
      <c r="AG20" s="296">
        <v>1.9963392379371025E-3</v>
      </c>
      <c r="AH20" s="296">
        <v>1.643140719609776E-3</v>
      </c>
      <c r="AI20" s="296">
        <v>3.5940088194678379E-4</v>
      </c>
      <c r="AJ20" s="296">
        <v>1.2204972996093974E-5</v>
      </c>
      <c r="AK20" s="296">
        <v>1.0954474935977914E-4</v>
      </c>
      <c r="AL20" s="296">
        <v>0</v>
      </c>
      <c r="AM20" s="296">
        <v>0</v>
      </c>
      <c r="AN20" s="296">
        <v>2.584547946145223E-6</v>
      </c>
      <c r="AO20" s="296">
        <v>8.1989792964811927E-6</v>
      </c>
      <c r="AP20" s="296">
        <v>5.2524322085806265E-6</v>
      </c>
      <c r="AQ20" s="296">
        <v>0</v>
      </c>
      <c r="AR20" s="296">
        <v>2.051075044710627E-5</v>
      </c>
      <c r="AS20" s="296">
        <v>1.2648348775079381E-5</v>
      </c>
      <c r="AT20" s="296">
        <v>2.8413619489632993E-5</v>
      </c>
      <c r="AU20" s="296">
        <v>1.0202175000263892E-5</v>
      </c>
      <c r="AV20" s="296">
        <v>1.3050723028484976E-4</v>
      </c>
      <c r="AW20" s="296">
        <v>3.4419872710280944E-5</v>
      </c>
      <c r="AX20" s="296">
        <v>1.9772351567251553E-4</v>
      </c>
      <c r="AY20" s="296">
        <v>1.8345780984429269E-5</v>
      </c>
      <c r="AZ20" s="296">
        <v>1.2371542000701763E-5</v>
      </c>
      <c r="BA20" s="296">
        <v>2.6203069251537741E-4</v>
      </c>
      <c r="BB20" s="296">
        <v>1.4156546057011096E-5</v>
      </c>
      <c r="BC20" s="296">
        <v>2.1128601490327914E-5</v>
      </c>
      <c r="BD20" s="296">
        <v>2.2762256193879757E-5</v>
      </c>
      <c r="BE20" s="296">
        <v>1.470632452887041E-5</v>
      </c>
      <c r="BF20" s="296">
        <v>8.4696245118051944E-5</v>
      </c>
      <c r="BG20" s="296">
        <v>3.1350245081784259E-4</v>
      </c>
      <c r="BH20" s="296">
        <v>7.7750550068048612E-5</v>
      </c>
      <c r="BI20" s="296">
        <v>1.2968286038312588E-4</v>
      </c>
      <c r="BJ20" s="296">
        <v>1.401717340452311E-5</v>
      </c>
      <c r="BK20" s="296">
        <v>3.9102995112848703E-5</v>
      </c>
      <c r="BL20" s="296">
        <v>1.612228607576074E-4</v>
      </c>
      <c r="BM20" s="296">
        <v>1.8631484945609312E-5</v>
      </c>
      <c r="BN20" s="296">
        <v>5.4547464840382276E-6</v>
      </c>
      <c r="BO20" s="296">
        <v>1.0152758507346857E-5</v>
      </c>
      <c r="BP20" s="296">
        <v>2.0475387568644478E-5</v>
      </c>
      <c r="BQ20" s="296">
        <v>2.3076121344154489E-5</v>
      </c>
      <c r="BR20" s="296">
        <v>3.1990448092208233E-5</v>
      </c>
      <c r="BS20" s="296">
        <v>3.6922157053083744E-5</v>
      </c>
      <c r="BT20" s="296">
        <v>1.3162478006779567E-5</v>
      </c>
      <c r="BU20" s="296">
        <v>1.2708664105417298E-5</v>
      </c>
      <c r="BV20" s="296">
        <v>1.067673564484327E-5</v>
      </c>
      <c r="BW20" s="296">
        <v>8.7746330943249106E-6</v>
      </c>
      <c r="BX20" s="296">
        <v>3.3808559844194677E-5</v>
      </c>
      <c r="BY20" s="296">
        <v>1.3376504039626494E-5</v>
      </c>
      <c r="BZ20" s="296">
        <v>1.7948766658749772E-5</v>
      </c>
      <c r="CA20" s="296">
        <v>3.3850537140259803E-4</v>
      </c>
      <c r="CB20" s="296">
        <v>2.4193473252011222E-5</v>
      </c>
      <c r="CC20" s="296">
        <v>1.086304577329143E-4</v>
      </c>
      <c r="CD20" s="296">
        <v>4.783408200938476E-5</v>
      </c>
      <c r="CE20" s="296">
        <v>6.3040673809020074E-5</v>
      </c>
      <c r="CF20" s="296">
        <v>1.5292330480405952E-5</v>
      </c>
      <c r="CG20" s="296">
        <v>1.373708775662052E-5</v>
      </c>
      <c r="CH20" s="296">
        <v>2.5806022174041323E-5</v>
      </c>
      <c r="CI20" s="296">
        <v>3.7618269289587955E-5</v>
      </c>
      <c r="CJ20" s="296">
        <v>2.7778873616617219E-5</v>
      </c>
      <c r="CK20" s="296">
        <v>9.1498606458040271E-6</v>
      </c>
      <c r="CL20" s="296">
        <v>1.6418172512674862E-5</v>
      </c>
      <c r="CM20" s="296">
        <v>1.8302177340288029E-5</v>
      </c>
      <c r="CN20" s="296">
        <v>2.3775266246355941E-5</v>
      </c>
      <c r="CO20" s="296">
        <v>1.9108611370127101E-5</v>
      </c>
      <c r="CP20" s="296">
        <v>5.1030451522591564E-5</v>
      </c>
      <c r="CQ20" s="296">
        <v>2.1975880065604317E-5</v>
      </c>
      <c r="CR20" s="296">
        <v>1.6082832901128749E-5</v>
      </c>
      <c r="CS20" s="296">
        <v>1.0439357223919522E-5</v>
      </c>
      <c r="CT20" s="296">
        <v>4.5858979642744083E-5</v>
      </c>
      <c r="CU20" s="296">
        <v>7.3059318743274226E-5</v>
      </c>
      <c r="CV20" s="296">
        <v>1.4235087466099578E-5</v>
      </c>
      <c r="CW20" s="296">
        <v>2.9305340039102536E-5</v>
      </c>
      <c r="CX20" s="296">
        <v>1.6387483783594268E-4</v>
      </c>
      <c r="CY20" s="296">
        <v>8.6010928537306178E-5</v>
      </c>
      <c r="CZ20" s="296">
        <v>1.1458589039342704E-3</v>
      </c>
      <c r="DA20" s="296">
        <v>3.5384774141415467E-5</v>
      </c>
      <c r="DB20" s="326">
        <v>1.0344355023831717</v>
      </c>
      <c r="DC20" s="326">
        <v>0.79619465828713143</v>
      </c>
    </row>
    <row r="21" spans="1:107" s="299" customFormat="1" ht="15" customHeight="1">
      <c r="A21" s="300" t="s">
        <v>346</v>
      </c>
      <c r="B21" s="301" t="s">
        <v>604</v>
      </c>
      <c r="C21" s="295">
        <v>2.8262088506402183E-4</v>
      </c>
      <c r="D21" s="296">
        <v>9.4979142007365177E-5</v>
      </c>
      <c r="E21" s="296">
        <v>8.6716304107824346E-5</v>
      </c>
      <c r="F21" s="296">
        <v>1.1968520209171919E-4</v>
      </c>
      <c r="G21" s="296">
        <v>5.0879998675629255E-4</v>
      </c>
      <c r="H21" s="296">
        <v>0</v>
      </c>
      <c r="I21" s="296">
        <v>0</v>
      </c>
      <c r="J21" s="296">
        <v>3.1478097479836189E-4</v>
      </c>
      <c r="K21" s="296">
        <v>7.7260388643365688E-5</v>
      </c>
      <c r="L21" s="296">
        <v>1.6764120447488736E-4</v>
      </c>
      <c r="M21" s="296">
        <v>1.4169300144203651E-4</v>
      </c>
      <c r="N21" s="296">
        <v>1.1699195739939768E-4</v>
      </c>
      <c r="O21" s="296">
        <v>1.0704113403178625E-4</v>
      </c>
      <c r="P21" s="296">
        <v>6.0724752198171029E-5</v>
      </c>
      <c r="Q21" s="296">
        <v>6.9116784800870605E-5</v>
      </c>
      <c r="R21" s="296">
        <v>1.1135242280836459E-4</v>
      </c>
      <c r="S21" s="296">
        <v>1.0002123273378676</v>
      </c>
      <c r="T21" s="296">
        <v>2.0346471242409578E-4</v>
      </c>
      <c r="U21" s="296">
        <v>1.3848110447993022E-4</v>
      </c>
      <c r="V21" s="296">
        <v>1.5200630083106285E-4</v>
      </c>
      <c r="W21" s="296">
        <v>2.0105141657075261E-4</v>
      </c>
      <c r="X21" s="296">
        <v>4.6388878232583211E-5</v>
      </c>
      <c r="Y21" s="296">
        <v>2.7852747959212967E-4</v>
      </c>
      <c r="Z21" s="296">
        <v>5.0374393710107772E-5</v>
      </c>
      <c r="AA21" s="296">
        <v>3.1121609909813867E-4</v>
      </c>
      <c r="AB21" s="296">
        <v>1.6329172626723687E-4</v>
      </c>
      <c r="AC21" s="296">
        <v>1.0619763213955619E-4</v>
      </c>
      <c r="AD21" s="296">
        <v>8.5889542973200151E-5</v>
      </c>
      <c r="AE21" s="296">
        <v>5.5981516660855671E-5</v>
      </c>
      <c r="AF21" s="296">
        <v>3.4124059497150059E-5</v>
      </c>
      <c r="AG21" s="296">
        <v>1.5987242075536295E-4</v>
      </c>
      <c r="AH21" s="296">
        <v>1.2764382360070135E-4</v>
      </c>
      <c r="AI21" s="296">
        <v>4.4543404928038086E-4</v>
      </c>
      <c r="AJ21" s="296">
        <v>1.2590609810877185E-4</v>
      </c>
      <c r="AK21" s="296">
        <v>1.8146065361114485E-4</v>
      </c>
      <c r="AL21" s="296">
        <v>0</v>
      </c>
      <c r="AM21" s="296">
        <v>0</v>
      </c>
      <c r="AN21" s="296">
        <v>3.0601753588678351E-5</v>
      </c>
      <c r="AO21" s="296">
        <v>8.6972979636634813E-5</v>
      </c>
      <c r="AP21" s="296">
        <v>3.2240853108066011E-5</v>
      </c>
      <c r="AQ21" s="296">
        <v>0</v>
      </c>
      <c r="AR21" s="296">
        <v>5.2571520411498748E-5</v>
      </c>
      <c r="AS21" s="296">
        <v>9.6930934879500916E-5</v>
      </c>
      <c r="AT21" s="296">
        <v>8.8865220217577379E-5</v>
      </c>
      <c r="AU21" s="296">
        <v>1.2413415197418847E-4</v>
      </c>
      <c r="AV21" s="296">
        <v>9.7428707008479976E-5</v>
      </c>
      <c r="AW21" s="296">
        <v>1.0184930771403953E-4</v>
      </c>
      <c r="AX21" s="296">
        <v>3.0494654693208578E-4</v>
      </c>
      <c r="AY21" s="296">
        <v>2.7485156369615605E-4</v>
      </c>
      <c r="AZ21" s="296">
        <v>1.9553987387193301E-4</v>
      </c>
      <c r="BA21" s="296">
        <v>5.0261934884416964E-4</v>
      </c>
      <c r="BB21" s="296">
        <v>1.0490134334580877E-4</v>
      </c>
      <c r="BC21" s="296">
        <v>1.9621155586770937E-4</v>
      </c>
      <c r="BD21" s="296">
        <v>3.2837389229953696E-4</v>
      </c>
      <c r="BE21" s="296">
        <v>1.3492086733749386E-4</v>
      </c>
      <c r="BF21" s="296">
        <v>1.655178956113042E-4</v>
      </c>
      <c r="BG21" s="296">
        <v>1.2447215033449321E-4</v>
      </c>
      <c r="BH21" s="296">
        <v>5.3198987929217872E-5</v>
      </c>
      <c r="BI21" s="296">
        <v>2.4005173570987697E-4</v>
      </c>
      <c r="BJ21" s="296">
        <v>1.5756811190894814E-4</v>
      </c>
      <c r="BK21" s="296">
        <v>2.1367279481781612E-4</v>
      </c>
      <c r="BL21" s="296">
        <v>1.3725426497619887E-4</v>
      </c>
      <c r="BM21" s="296">
        <v>1.2089167996485321E-4</v>
      </c>
      <c r="BN21" s="296">
        <v>2.5656567955187729E-5</v>
      </c>
      <c r="BO21" s="296">
        <v>4.2014594345193098E-5</v>
      </c>
      <c r="BP21" s="296">
        <v>6.9060045210119793E-5</v>
      </c>
      <c r="BQ21" s="296">
        <v>2.6341278077003275E-4</v>
      </c>
      <c r="BR21" s="296">
        <v>2.7755801876790088E-4</v>
      </c>
      <c r="BS21" s="296">
        <v>2.992158252188791E-4</v>
      </c>
      <c r="BT21" s="296">
        <v>1.3165807257060411E-4</v>
      </c>
      <c r="BU21" s="296">
        <v>5.271936236058315E-5</v>
      </c>
      <c r="BV21" s="296">
        <v>3.1721459575347555E-5</v>
      </c>
      <c r="BW21" s="296">
        <v>1.4787814968457813E-5</v>
      </c>
      <c r="BX21" s="296">
        <v>1.1046762212171215E-4</v>
      </c>
      <c r="BY21" s="296">
        <v>1.187620516092816E-4</v>
      </c>
      <c r="BZ21" s="296">
        <v>1.0772848711954691E-4</v>
      </c>
      <c r="CA21" s="296">
        <v>4.0929114039837397E-4</v>
      </c>
      <c r="CB21" s="296">
        <v>1.8022111116205891E-4</v>
      </c>
      <c r="CC21" s="296">
        <v>7.9206667451841762E-5</v>
      </c>
      <c r="CD21" s="296">
        <v>1.2604346696564275E-4</v>
      </c>
      <c r="CE21" s="296">
        <v>2.0624346218168818E-4</v>
      </c>
      <c r="CF21" s="296">
        <v>1.7720137991495696E-4</v>
      </c>
      <c r="CG21" s="296">
        <v>7.9109161923037103E-5</v>
      </c>
      <c r="CH21" s="296">
        <v>1.4450047156402068E-4</v>
      </c>
      <c r="CI21" s="296">
        <v>1.3487809248236194E-4</v>
      </c>
      <c r="CJ21" s="296">
        <v>4.7956310824501225E-4</v>
      </c>
      <c r="CK21" s="296">
        <v>3.2622600734348768E-5</v>
      </c>
      <c r="CL21" s="296">
        <v>6.2804989515473863E-5</v>
      </c>
      <c r="CM21" s="296">
        <v>1.4929411638949411E-4</v>
      </c>
      <c r="CN21" s="296">
        <v>4.1465306568383079E-4</v>
      </c>
      <c r="CO21" s="296">
        <v>2.138556219463064E-4</v>
      </c>
      <c r="CP21" s="296">
        <v>1.6465056761863306E-3</v>
      </c>
      <c r="CQ21" s="296">
        <v>2.0878351289706573E-4</v>
      </c>
      <c r="CR21" s="296">
        <v>8.5125680692329809E-5</v>
      </c>
      <c r="CS21" s="296">
        <v>8.3311811309180498E-5</v>
      </c>
      <c r="CT21" s="296">
        <v>1.892189890253995E-4</v>
      </c>
      <c r="CU21" s="296">
        <v>6.8607820457249795E-4</v>
      </c>
      <c r="CV21" s="296">
        <v>8.8431319461744812E-5</v>
      </c>
      <c r="CW21" s="296">
        <v>4.0909621355649564E-4</v>
      </c>
      <c r="CX21" s="296">
        <v>3.0694474556507503E-4</v>
      </c>
      <c r="CY21" s="296">
        <v>3.8745079300854247E-4</v>
      </c>
      <c r="CZ21" s="296">
        <v>2.4014242920625985E-4</v>
      </c>
      <c r="DA21" s="296">
        <v>1.7243374644425994E-4</v>
      </c>
      <c r="DB21" s="326">
        <v>1.0182434057093888</v>
      </c>
      <c r="DC21" s="326">
        <v>0.7837317634537333</v>
      </c>
    </row>
    <row r="22" spans="1:107" s="299" customFormat="1" ht="15" customHeight="1">
      <c r="A22" s="300" t="s">
        <v>347</v>
      </c>
      <c r="B22" s="301" t="s">
        <v>605</v>
      </c>
      <c r="C22" s="295">
        <v>9.6881460069942507E-5</v>
      </c>
      <c r="D22" s="296">
        <v>4.0928250244486909E-4</v>
      </c>
      <c r="E22" s="296">
        <v>1.2166166260624712E-4</v>
      </c>
      <c r="F22" s="296">
        <v>2.6463685711761251E-3</v>
      </c>
      <c r="G22" s="296">
        <v>5.4910209710578401E-4</v>
      </c>
      <c r="H22" s="296">
        <v>0</v>
      </c>
      <c r="I22" s="296">
        <v>0</v>
      </c>
      <c r="J22" s="296">
        <v>3.4063901213545378E-4</v>
      </c>
      <c r="K22" s="296">
        <v>2.2514665638676825E-4</v>
      </c>
      <c r="L22" s="296">
        <v>2.637987950537708E-4</v>
      </c>
      <c r="M22" s="296">
        <v>5.8901641931640267E-5</v>
      </c>
      <c r="N22" s="296">
        <v>1.0415003007388709E-4</v>
      </c>
      <c r="O22" s="296">
        <v>1.3750393112439032E-4</v>
      </c>
      <c r="P22" s="296">
        <v>3.0843671809396758E-4</v>
      </c>
      <c r="Q22" s="296">
        <v>3.2973591678308145E-3</v>
      </c>
      <c r="R22" s="296">
        <v>4.9328333577773489E-5</v>
      </c>
      <c r="S22" s="296">
        <v>5.3082908457407869E-5</v>
      </c>
      <c r="T22" s="296">
        <v>1.0579280021018644</v>
      </c>
      <c r="U22" s="296">
        <v>2.9603310574362586E-2</v>
      </c>
      <c r="V22" s="296">
        <v>2.0540583163901647E-2</v>
      </c>
      <c r="W22" s="296">
        <v>3.0130822423517648E-3</v>
      </c>
      <c r="X22" s="296">
        <v>5.2408944971664342E-4</v>
      </c>
      <c r="Y22" s="296">
        <v>2.1569736271878653E-4</v>
      </c>
      <c r="Z22" s="296">
        <v>1.3523608103482935E-4</v>
      </c>
      <c r="AA22" s="296">
        <v>1.2095216008678427E-4</v>
      </c>
      <c r="AB22" s="296">
        <v>8.9693749844642063E-5</v>
      </c>
      <c r="AC22" s="296">
        <v>1.092420397268303E-4</v>
      </c>
      <c r="AD22" s="296">
        <v>2.7170135215261637E-4</v>
      </c>
      <c r="AE22" s="296">
        <v>8.2407999484273014E-5</v>
      </c>
      <c r="AF22" s="296">
        <v>1.1097948328453654E-4</v>
      </c>
      <c r="AG22" s="296">
        <v>1.0509410453780935E-4</v>
      </c>
      <c r="AH22" s="296">
        <v>1.7371169129081641E-3</v>
      </c>
      <c r="AI22" s="296">
        <v>3.4519628243741009E-3</v>
      </c>
      <c r="AJ22" s="296">
        <v>2.2678393202849934E-4</v>
      </c>
      <c r="AK22" s="296">
        <v>1.5201340439832717E-3</v>
      </c>
      <c r="AL22" s="296">
        <v>0</v>
      </c>
      <c r="AM22" s="296">
        <v>0</v>
      </c>
      <c r="AN22" s="296">
        <v>5.1490033465346051E-5</v>
      </c>
      <c r="AO22" s="296">
        <v>1.1734230529336656E-4</v>
      </c>
      <c r="AP22" s="296">
        <v>7.554203068603782E-5</v>
      </c>
      <c r="AQ22" s="296">
        <v>0</v>
      </c>
      <c r="AR22" s="296">
        <v>2.9845634148536522E-4</v>
      </c>
      <c r="AS22" s="296">
        <v>3.6477895020654079E-4</v>
      </c>
      <c r="AT22" s="296">
        <v>2.5689747935815865E-4</v>
      </c>
      <c r="AU22" s="296">
        <v>1.320230914430373E-4</v>
      </c>
      <c r="AV22" s="296">
        <v>1.1606567793849268E-4</v>
      </c>
      <c r="AW22" s="296">
        <v>3.8676249925398166E-4</v>
      </c>
      <c r="AX22" s="296">
        <v>9.7796575940728537E-5</v>
      </c>
      <c r="AY22" s="296">
        <v>1.8693135949773745E-4</v>
      </c>
      <c r="AZ22" s="296">
        <v>1.6753415252319194E-4</v>
      </c>
      <c r="BA22" s="296">
        <v>2.474374199692622E-4</v>
      </c>
      <c r="BB22" s="296">
        <v>9.6414552183442202E-5</v>
      </c>
      <c r="BC22" s="296">
        <v>1.3280988413961496E-4</v>
      </c>
      <c r="BD22" s="296">
        <v>1.1513650565313391E-4</v>
      </c>
      <c r="BE22" s="296">
        <v>9.8283157742071528E-5</v>
      </c>
      <c r="BF22" s="296">
        <v>7.105648124393788E-5</v>
      </c>
      <c r="BG22" s="296">
        <v>2.19903781399685E-3</v>
      </c>
      <c r="BH22" s="296">
        <v>9.1960747478220803E-4</v>
      </c>
      <c r="BI22" s="296">
        <v>4.5376481878303156E-3</v>
      </c>
      <c r="BJ22" s="296">
        <v>5.5456902180763797E-5</v>
      </c>
      <c r="BK22" s="296">
        <v>1.8207697409264728E-2</v>
      </c>
      <c r="BL22" s="296">
        <v>4.6107439186274871E-3</v>
      </c>
      <c r="BM22" s="296">
        <v>8.2469945944328433E-4</v>
      </c>
      <c r="BN22" s="296">
        <v>2.2931109642974424E-4</v>
      </c>
      <c r="BO22" s="296">
        <v>2.1479129115359083E-4</v>
      </c>
      <c r="BP22" s="296">
        <v>2.7817130943319425E-4</v>
      </c>
      <c r="BQ22" s="296">
        <v>1.5939065088350099E-4</v>
      </c>
      <c r="BR22" s="296">
        <v>4.3370883300180457E-4</v>
      </c>
      <c r="BS22" s="296">
        <v>1.9729871833205499E-4</v>
      </c>
      <c r="BT22" s="296">
        <v>1.2150365491026323E-4</v>
      </c>
      <c r="BU22" s="296">
        <v>1.6065806178256416E-4</v>
      </c>
      <c r="BV22" s="296">
        <v>2.0498789168230325E-4</v>
      </c>
      <c r="BW22" s="296">
        <v>2.3552306850143666E-4</v>
      </c>
      <c r="BX22" s="296">
        <v>2.1775113987021794E-4</v>
      </c>
      <c r="BY22" s="296">
        <v>1.0341799737984045E-4</v>
      </c>
      <c r="BZ22" s="296">
        <v>3.5554705218303031E-4</v>
      </c>
      <c r="CA22" s="296">
        <v>3.1475358144225022E-4</v>
      </c>
      <c r="CB22" s="296">
        <v>5.5677811550476077E-4</v>
      </c>
      <c r="CC22" s="296">
        <v>2.2657473402243509E-4</v>
      </c>
      <c r="CD22" s="296">
        <v>4.8503010705937228E-4</v>
      </c>
      <c r="CE22" s="296">
        <v>2.8356339264685136E-3</v>
      </c>
      <c r="CF22" s="296">
        <v>6.221588876018345E-5</v>
      </c>
      <c r="CG22" s="296">
        <v>1.4853586155367935E-4</v>
      </c>
      <c r="CH22" s="296">
        <v>1.8116192963357888E-4</v>
      </c>
      <c r="CI22" s="296">
        <v>2.6291666447874164E-4</v>
      </c>
      <c r="CJ22" s="296">
        <v>2.4215774820898937E-4</v>
      </c>
      <c r="CK22" s="296">
        <v>1.343242287267873E-4</v>
      </c>
      <c r="CL22" s="296">
        <v>1.495392325170386E-4</v>
      </c>
      <c r="CM22" s="296">
        <v>7.3139705405613051E-5</v>
      </c>
      <c r="CN22" s="296">
        <v>1.6067617373122456E-4</v>
      </c>
      <c r="CO22" s="296">
        <v>9.9487219035535794E-5</v>
      </c>
      <c r="CP22" s="296">
        <v>2.3244877167063121E-4</v>
      </c>
      <c r="CQ22" s="296">
        <v>7.9008832319091822E-5</v>
      </c>
      <c r="CR22" s="296">
        <v>1.0898935457917773E-4</v>
      </c>
      <c r="CS22" s="296">
        <v>6.0897013014918885E-5</v>
      </c>
      <c r="CT22" s="296">
        <v>2.0902352202740662E-4</v>
      </c>
      <c r="CU22" s="296">
        <v>2.49756756029911E-4</v>
      </c>
      <c r="CV22" s="296">
        <v>3.7305637011234363E-4</v>
      </c>
      <c r="CW22" s="296">
        <v>1.6903614520759176E-4</v>
      </c>
      <c r="CX22" s="296">
        <v>2.7534996450992764E-4</v>
      </c>
      <c r="CY22" s="296">
        <v>3.5095632416047909E-4</v>
      </c>
      <c r="CZ22" s="296">
        <v>7.9073522162796076E-4</v>
      </c>
      <c r="DA22" s="296">
        <v>1.2640459258290732E-4</v>
      </c>
      <c r="DB22" s="326">
        <v>1.1746860114805138</v>
      </c>
      <c r="DC22" s="326">
        <v>0.90414407215401094</v>
      </c>
    </row>
    <row r="23" spans="1:107" s="299" customFormat="1" ht="15" customHeight="1">
      <c r="A23" s="300" t="s">
        <v>348</v>
      </c>
      <c r="B23" s="301" t="s">
        <v>606</v>
      </c>
      <c r="C23" s="295">
        <v>9.8955047758584133E-5</v>
      </c>
      <c r="D23" s="296">
        <v>9.1129362204916316E-5</v>
      </c>
      <c r="E23" s="296">
        <v>1.1012729003312325E-4</v>
      </c>
      <c r="F23" s="296">
        <v>3.5930011828318788E-4</v>
      </c>
      <c r="G23" s="296">
        <v>1.976328387335107E-4</v>
      </c>
      <c r="H23" s="296">
        <v>0</v>
      </c>
      <c r="I23" s="296">
        <v>0</v>
      </c>
      <c r="J23" s="296">
        <v>5.2332290025381735E-4</v>
      </c>
      <c r="K23" s="296">
        <v>1.162289955496163E-4</v>
      </c>
      <c r="L23" s="296">
        <v>1.4944676232266026E-4</v>
      </c>
      <c r="M23" s="296">
        <v>8.0112183659417801E-5</v>
      </c>
      <c r="N23" s="296">
        <v>1.3855272750044724E-4</v>
      </c>
      <c r="O23" s="296">
        <v>1.5837575561976035E-4</v>
      </c>
      <c r="P23" s="296">
        <v>1.5465465796600709E-4</v>
      </c>
      <c r="Q23" s="296">
        <v>6.937709298513089E-5</v>
      </c>
      <c r="R23" s="296">
        <v>1.2916374838851743E-4</v>
      </c>
      <c r="S23" s="296">
        <v>8.7074364908597629E-5</v>
      </c>
      <c r="T23" s="296">
        <v>2.5166914777357288E-4</v>
      </c>
      <c r="U23" s="296">
        <v>1.0056927189534468</v>
      </c>
      <c r="V23" s="296">
        <v>5.4853986377195946E-4</v>
      </c>
      <c r="W23" s="296">
        <v>5.4227362367646466E-4</v>
      </c>
      <c r="X23" s="296">
        <v>1.896921407100379E-4</v>
      </c>
      <c r="Y23" s="296">
        <v>2.0981783985943623E-4</v>
      </c>
      <c r="Z23" s="296">
        <v>5.7012750276009693E-4</v>
      </c>
      <c r="AA23" s="296">
        <v>3.6630500411489195E-4</v>
      </c>
      <c r="AB23" s="296">
        <v>4.0424131105196111E-4</v>
      </c>
      <c r="AC23" s="296">
        <v>7.2772650017289674E-4</v>
      </c>
      <c r="AD23" s="296">
        <v>3.7867231584447453E-4</v>
      </c>
      <c r="AE23" s="296">
        <v>1.6997496228943686E-4</v>
      </c>
      <c r="AF23" s="296">
        <v>2.9334091188787289E-4</v>
      </c>
      <c r="AG23" s="296">
        <v>4.4668696477147626E-4</v>
      </c>
      <c r="AH23" s="296">
        <v>2.4262502999836767E-4</v>
      </c>
      <c r="AI23" s="296">
        <v>4.7464225026882476E-4</v>
      </c>
      <c r="AJ23" s="296">
        <v>4.0489642417528595E-4</v>
      </c>
      <c r="AK23" s="296">
        <v>7.545920312487023E-4</v>
      </c>
      <c r="AL23" s="296">
        <v>0</v>
      </c>
      <c r="AM23" s="296">
        <v>0</v>
      </c>
      <c r="AN23" s="296">
        <v>1.0361437186013761E-4</v>
      </c>
      <c r="AO23" s="296">
        <v>3.4310585313324858E-4</v>
      </c>
      <c r="AP23" s="296">
        <v>1.4989217886967932E-4</v>
      </c>
      <c r="AQ23" s="296">
        <v>0</v>
      </c>
      <c r="AR23" s="296">
        <v>2.0097773383074977E-4</v>
      </c>
      <c r="AS23" s="296">
        <v>2.0797908437013217E-4</v>
      </c>
      <c r="AT23" s="296">
        <v>1.6536196100755469E-4</v>
      </c>
      <c r="AU23" s="296">
        <v>2.2933370990827964E-4</v>
      </c>
      <c r="AV23" s="296">
        <v>3.0117893446690098E-4</v>
      </c>
      <c r="AW23" s="296">
        <v>3.0727438596865673E-4</v>
      </c>
      <c r="AX23" s="296">
        <v>5.4371949221322365E-4</v>
      </c>
      <c r="AY23" s="296">
        <v>4.8196390856553582E-4</v>
      </c>
      <c r="AZ23" s="296">
        <v>4.8200901537655781E-4</v>
      </c>
      <c r="BA23" s="296">
        <v>6.1398270218925857E-4</v>
      </c>
      <c r="BB23" s="296">
        <v>4.6013501216353718E-4</v>
      </c>
      <c r="BC23" s="296">
        <v>4.9218665049555307E-4</v>
      </c>
      <c r="BD23" s="296">
        <v>9.4526348326028477E-4</v>
      </c>
      <c r="BE23" s="296">
        <v>8.0019095211231444E-4</v>
      </c>
      <c r="BF23" s="296">
        <v>1.9163077254293699E-4</v>
      </c>
      <c r="BG23" s="296">
        <v>2.5680754472578262E-3</v>
      </c>
      <c r="BH23" s="296">
        <v>5.1194142699563126E-4</v>
      </c>
      <c r="BI23" s="296">
        <v>1.0195939803022804E-3</v>
      </c>
      <c r="BJ23" s="296">
        <v>1.7190073439113672E-4</v>
      </c>
      <c r="BK23" s="296">
        <v>3.3728663192435556E-3</v>
      </c>
      <c r="BL23" s="296">
        <v>5.7611954195652014E-3</v>
      </c>
      <c r="BM23" s="296">
        <v>1.5030861615950321E-4</v>
      </c>
      <c r="BN23" s="296">
        <v>2.9359903656211978E-4</v>
      </c>
      <c r="BO23" s="296">
        <v>4.9931375586497937E-4</v>
      </c>
      <c r="BP23" s="296">
        <v>8.0761868722324355E-4</v>
      </c>
      <c r="BQ23" s="296">
        <v>1.8403751257287113E-3</v>
      </c>
      <c r="BR23" s="296">
        <v>5.5972147266922733E-4</v>
      </c>
      <c r="BS23" s="296">
        <v>4.5048621941893186E-4</v>
      </c>
      <c r="BT23" s="296">
        <v>9.5239182764200649E-4</v>
      </c>
      <c r="BU23" s="296">
        <v>4.0631404627693033E-4</v>
      </c>
      <c r="BV23" s="296">
        <v>6.7428332786934823E-4</v>
      </c>
      <c r="BW23" s="296">
        <v>3.8393064098290889E-4</v>
      </c>
      <c r="BX23" s="296">
        <v>4.0820720693704899E-4</v>
      </c>
      <c r="BY23" s="296">
        <v>2.5852740447555812E-4</v>
      </c>
      <c r="BZ23" s="296">
        <v>3.8654016563015363E-4</v>
      </c>
      <c r="CA23" s="296">
        <v>8.8325802969790759E-4</v>
      </c>
      <c r="CB23" s="296">
        <v>5.4979940373929071E-4</v>
      </c>
      <c r="CC23" s="296">
        <v>3.8765107069550352E-4</v>
      </c>
      <c r="CD23" s="296">
        <v>1.2141298014039274E-3</v>
      </c>
      <c r="CE23" s="296">
        <v>1.4655531470447729E-3</v>
      </c>
      <c r="CF23" s="296">
        <v>1.9552854273743108E-4</v>
      </c>
      <c r="CG23" s="296">
        <v>1.1397483252614418E-3</v>
      </c>
      <c r="CH23" s="296">
        <v>6.7806590238554839E-4</v>
      </c>
      <c r="CI23" s="296">
        <v>1.2864555659130826E-3</v>
      </c>
      <c r="CJ23" s="296">
        <v>8.5105978536804765E-4</v>
      </c>
      <c r="CK23" s="296">
        <v>7.3394754189808E-4</v>
      </c>
      <c r="CL23" s="296">
        <v>9.6093651180277216E-4</v>
      </c>
      <c r="CM23" s="296">
        <v>6.0548011100795514E-4</v>
      </c>
      <c r="CN23" s="296">
        <v>2.3750318496991519E-3</v>
      </c>
      <c r="CO23" s="296">
        <v>1.0063447627955636E-3</v>
      </c>
      <c r="CP23" s="296">
        <v>4.009774656744001E-3</v>
      </c>
      <c r="CQ23" s="296">
        <v>5.413078951510557E-4</v>
      </c>
      <c r="CR23" s="296">
        <v>4.4430758836659954E-4</v>
      </c>
      <c r="CS23" s="296">
        <v>1.3778789690853767E-4</v>
      </c>
      <c r="CT23" s="296">
        <v>7.1243707511982151E-4</v>
      </c>
      <c r="CU23" s="296">
        <v>1.156234351546168E-3</v>
      </c>
      <c r="CV23" s="296">
        <v>8.9372338436147203E-4</v>
      </c>
      <c r="CW23" s="296">
        <v>3.9151805355334019E-4</v>
      </c>
      <c r="CX23" s="296">
        <v>1.8377698516044612E-3</v>
      </c>
      <c r="CY23" s="296">
        <v>1.0976729969069314E-3</v>
      </c>
      <c r="CZ23" s="296">
        <v>1.248147427621781E-4</v>
      </c>
      <c r="DA23" s="296">
        <v>3.9846884920067627E-4</v>
      </c>
      <c r="DB23" s="327">
        <v>1.0697077953811971</v>
      </c>
      <c r="DC23" s="327">
        <v>0.8233433893640002</v>
      </c>
    </row>
    <row r="24" spans="1:107" s="299" customFormat="1" ht="15" customHeight="1">
      <c r="A24" s="300" t="s">
        <v>349</v>
      </c>
      <c r="B24" s="301" t="s">
        <v>607</v>
      </c>
      <c r="C24" s="295">
        <v>4.0050319942351587E-4</v>
      </c>
      <c r="D24" s="296">
        <v>1.8511544394689931E-4</v>
      </c>
      <c r="E24" s="296">
        <v>8.8537647755135708E-4</v>
      </c>
      <c r="F24" s="296">
        <v>4.6745212736666391E-4</v>
      </c>
      <c r="G24" s="296">
        <v>1.2293343054460115E-4</v>
      </c>
      <c r="H24" s="296">
        <v>0</v>
      </c>
      <c r="I24" s="296">
        <v>0</v>
      </c>
      <c r="J24" s="296">
        <v>1.7370641911044235E-4</v>
      </c>
      <c r="K24" s="296">
        <v>2.6204280296734586E-4</v>
      </c>
      <c r="L24" s="296">
        <v>2.5274846622586896E-4</v>
      </c>
      <c r="M24" s="296">
        <v>2.6784626029729931E-4</v>
      </c>
      <c r="N24" s="296">
        <v>5.5114095949651239E-4</v>
      </c>
      <c r="O24" s="296">
        <v>4.1094313653477571E-4</v>
      </c>
      <c r="P24" s="296">
        <v>4.7169309726029376E-4</v>
      </c>
      <c r="Q24" s="296">
        <v>1.6445861820700604E-4</v>
      </c>
      <c r="R24" s="296">
        <v>1.6611948895260673E-4</v>
      </c>
      <c r="S24" s="296">
        <v>2.112100383744687E-4</v>
      </c>
      <c r="T24" s="296">
        <v>1.8911501886252566E-3</v>
      </c>
      <c r="U24" s="296">
        <v>2.571424377475158E-3</v>
      </c>
      <c r="V24" s="296">
        <v>1.0664525984080795</v>
      </c>
      <c r="W24" s="296">
        <v>6.8831545851666232E-2</v>
      </c>
      <c r="X24" s="296">
        <v>2.3629185692630481E-2</v>
      </c>
      <c r="Y24" s="296">
        <v>2.3034420266984675E-4</v>
      </c>
      <c r="Z24" s="296">
        <v>3.978421832331135E-4</v>
      </c>
      <c r="AA24" s="296">
        <v>2.3849790403244019E-4</v>
      </c>
      <c r="AB24" s="296">
        <v>2.2540232292052336E-4</v>
      </c>
      <c r="AC24" s="296">
        <v>1.1984722863030615E-3</v>
      </c>
      <c r="AD24" s="296">
        <v>3.3246805850445935E-4</v>
      </c>
      <c r="AE24" s="296">
        <v>8.2280294493682876E-5</v>
      </c>
      <c r="AF24" s="296">
        <v>7.2787204420291668E-4</v>
      </c>
      <c r="AG24" s="296">
        <v>9.7760184450778492E-4</v>
      </c>
      <c r="AH24" s="296">
        <v>5.540556970428448E-4</v>
      </c>
      <c r="AI24" s="296">
        <v>4.9260704304754138E-4</v>
      </c>
      <c r="AJ24" s="296">
        <v>2.7685053369853419E-4</v>
      </c>
      <c r="AK24" s="296">
        <v>5.652363114196495E-4</v>
      </c>
      <c r="AL24" s="296">
        <v>0</v>
      </c>
      <c r="AM24" s="296">
        <v>0</v>
      </c>
      <c r="AN24" s="296">
        <v>3.5270138752969027E-5</v>
      </c>
      <c r="AO24" s="296">
        <v>1.0087971065380584E-4</v>
      </c>
      <c r="AP24" s="296">
        <v>8.6506414879529496E-5</v>
      </c>
      <c r="AQ24" s="296">
        <v>0</v>
      </c>
      <c r="AR24" s="296">
        <v>2.5714213278217238E-4</v>
      </c>
      <c r="AS24" s="296">
        <v>1.2419347102775945E-4</v>
      </c>
      <c r="AT24" s="296">
        <v>2.9217136255576653E-4</v>
      </c>
      <c r="AU24" s="296">
        <v>2.1793634177205497E-4</v>
      </c>
      <c r="AV24" s="296">
        <v>3.0063850109138528E-4</v>
      </c>
      <c r="AW24" s="296">
        <v>4.298232153306689E-4</v>
      </c>
      <c r="AX24" s="296">
        <v>5.2396204079421913E-4</v>
      </c>
      <c r="AY24" s="296">
        <v>1.0500295861968424E-3</v>
      </c>
      <c r="AZ24" s="296">
        <v>8.0435497621174302E-4</v>
      </c>
      <c r="BA24" s="296">
        <v>9.5368901240285866E-4</v>
      </c>
      <c r="BB24" s="296">
        <v>3.1859324583065481E-4</v>
      </c>
      <c r="BC24" s="296">
        <v>2.4449362003171952E-4</v>
      </c>
      <c r="BD24" s="296">
        <v>7.5373529504447654E-4</v>
      </c>
      <c r="BE24" s="296">
        <v>7.7620121555441559E-4</v>
      </c>
      <c r="BF24" s="296">
        <v>1.6768035746720492E-4</v>
      </c>
      <c r="BG24" s="296">
        <v>1.3119438626126281E-4</v>
      </c>
      <c r="BH24" s="296">
        <v>2.1745189150086783E-4</v>
      </c>
      <c r="BI24" s="296">
        <v>1.2870285185993676E-3</v>
      </c>
      <c r="BJ24" s="296">
        <v>1.9635819347755694E-4</v>
      </c>
      <c r="BK24" s="296">
        <v>8.4410603185042156E-4</v>
      </c>
      <c r="BL24" s="296">
        <v>5.731247659367467E-4</v>
      </c>
      <c r="BM24" s="296">
        <v>1.8555920466327357E-4</v>
      </c>
      <c r="BN24" s="296">
        <v>9.7966849027969136E-5</v>
      </c>
      <c r="BO24" s="296">
        <v>1.4558707385676988E-4</v>
      </c>
      <c r="BP24" s="296">
        <v>2.5292532000574188E-4</v>
      </c>
      <c r="BQ24" s="296">
        <v>4.1514659266350348E-4</v>
      </c>
      <c r="BR24" s="296">
        <v>3.8086928713491403E-4</v>
      </c>
      <c r="BS24" s="296">
        <v>2.2044950733409902E-4</v>
      </c>
      <c r="BT24" s="296">
        <v>6.8098232571837513E-4</v>
      </c>
      <c r="BU24" s="296">
        <v>2.8555025094103149E-4</v>
      </c>
      <c r="BV24" s="296">
        <v>1.64508616132741E-4</v>
      </c>
      <c r="BW24" s="296">
        <v>8.2396014246282134E-5</v>
      </c>
      <c r="BX24" s="296">
        <v>1.9763854497998988E-4</v>
      </c>
      <c r="BY24" s="296">
        <v>2.5942256801961928E-4</v>
      </c>
      <c r="BZ24" s="296">
        <v>2.6184588946181195E-4</v>
      </c>
      <c r="CA24" s="296">
        <v>4.2914588296413965E-4</v>
      </c>
      <c r="CB24" s="296">
        <v>4.762089088603052E-4</v>
      </c>
      <c r="CC24" s="296">
        <v>1.6844576960637105E-3</v>
      </c>
      <c r="CD24" s="296">
        <v>1.5021879805092091E-3</v>
      </c>
      <c r="CE24" s="296">
        <v>1.7944181871683408E-3</v>
      </c>
      <c r="CF24" s="296">
        <v>3.3773742970604094E-4</v>
      </c>
      <c r="CG24" s="296">
        <v>5.6899790752324526E-4</v>
      </c>
      <c r="CH24" s="296">
        <v>1.0439489213780026E-3</v>
      </c>
      <c r="CI24" s="296">
        <v>7.496056659452576E-3</v>
      </c>
      <c r="CJ24" s="296">
        <v>5.1604391486575704E-4</v>
      </c>
      <c r="CK24" s="296">
        <v>6.5460816255410808E-4</v>
      </c>
      <c r="CL24" s="296">
        <v>1.3979816800986657E-3</v>
      </c>
      <c r="CM24" s="296">
        <v>1.9934712679563394E-4</v>
      </c>
      <c r="CN24" s="296">
        <v>6.9142547180204867E-4</v>
      </c>
      <c r="CO24" s="296">
        <v>5.0582186251302774E-4</v>
      </c>
      <c r="CP24" s="296">
        <v>1.2682990316925219E-3</v>
      </c>
      <c r="CQ24" s="296">
        <v>1.918875795814315E-4</v>
      </c>
      <c r="CR24" s="296">
        <v>1.1597633794519517E-3</v>
      </c>
      <c r="CS24" s="296">
        <v>1.5197636189051705E-4</v>
      </c>
      <c r="CT24" s="296">
        <v>1.2057184356626097E-3</v>
      </c>
      <c r="CU24" s="296">
        <v>4.8922846922909229E-4</v>
      </c>
      <c r="CV24" s="296">
        <v>1.8501630525193365E-4</v>
      </c>
      <c r="CW24" s="296">
        <v>3.4385396997163044E-4</v>
      </c>
      <c r="CX24" s="296">
        <v>4.5483562775735267E-4</v>
      </c>
      <c r="CY24" s="296">
        <v>2.6122972806777759E-4</v>
      </c>
      <c r="CZ24" s="296">
        <v>3.1262930868505318E-2</v>
      </c>
      <c r="DA24" s="296">
        <v>5.2954159728436055E-4</v>
      </c>
      <c r="DB24" s="326">
        <v>1.2457888068276064</v>
      </c>
      <c r="DC24" s="326">
        <v>0.95887118246124048</v>
      </c>
    </row>
    <row r="25" spans="1:107" s="299" customFormat="1" ht="15" customHeight="1">
      <c r="A25" s="300" t="s">
        <v>350</v>
      </c>
      <c r="B25" s="301" t="s">
        <v>608</v>
      </c>
      <c r="C25" s="295">
        <v>5.0143680330693545E-3</v>
      </c>
      <c r="D25" s="296">
        <v>1.7425199599235672E-3</v>
      </c>
      <c r="E25" s="296">
        <v>1.1145578209903563E-2</v>
      </c>
      <c r="F25" s="296">
        <v>1.6031930048320249E-3</v>
      </c>
      <c r="G25" s="296">
        <v>2.8248814394764369E-4</v>
      </c>
      <c r="H25" s="296">
        <v>0</v>
      </c>
      <c r="I25" s="296">
        <v>0</v>
      </c>
      <c r="J25" s="296">
        <v>2.4622163761873339E-4</v>
      </c>
      <c r="K25" s="296">
        <v>2.086778407408096E-3</v>
      </c>
      <c r="L25" s="296">
        <v>1.8513329684163894E-3</v>
      </c>
      <c r="M25" s="296">
        <v>2.2916619385209371E-3</v>
      </c>
      <c r="N25" s="296">
        <v>3.7033645586226644E-3</v>
      </c>
      <c r="O25" s="296">
        <v>3.2373904236746701E-3</v>
      </c>
      <c r="P25" s="296">
        <v>5.3284384573354503E-3</v>
      </c>
      <c r="Q25" s="296">
        <v>1.3524966644305476E-3</v>
      </c>
      <c r="R25" s="296">
        <v>4.9582192757477352E-4</v>
      </c>
      <c r="S25" s="296">
        <v>3.1204738403198615E-4</v>
      </c>
      <c r="T25" s="296">
        <v>5.8561253309695341E-4</v>
      </c>
      <c r="U25" s="296">
        <v>2.3461124925240368E-3</v>
      </c>
      <c r="V25" s="296">
        <v>7.3617542991712332E-4</v>
      </c>
      <c r="W25" s="296">
        <v>1.0020272250627742</v>
      </c>
      <c r="X25" s="296">
        <v>4.3638153207743485E-4</v>
      </c>
      <c r="Y25" s="296">
        <v>1.1625789304496484E-3</v>
      </c>
      <c r="Z25" s="296">
        <v>2.8708873998072775E-4</v>
      </c>
      <c r="AA25" s="296">
        <v>2.683264444225047E-4</v>
      </c>
      <c r="AB25" s="296">
        <v>8.8979071593887253E-4</v>
      </c>
      <c r="AC25" s="296">
        <v>4.9174439434395648E-3</v>
      </c>
      <c r="AD25" s="296">
        <v>1.0007841438376048E-3</v>
      </c>
      <c r="AE25" s="296">
        <v>1.1756881250622472E-4</v>
      </c>
      <c r="AF25" s="296">
        <v>5.360621668043374E-4</v>
      </c>
      <c r="AG25" s="296">
        <v>5.0229181289403223E-4</v>
      </c>
      <c r="AH25" s="296">
        <v>3.6081302559260969E-3</v>
      </c>
      <c r="AI25" s="296">
        <v>5.9437926485398349E-4</v>
      </c>
      <c r="AJ25" s="296">
        <v>1.7903674408944732E-3</v>
      </c>
      <c r="AK25" s="296">
        <v>2.3686459990736475E-3</v>
      </c>
      <c r="AL25" s="296">
        <v>0</v>
      </c>
      <c r="AM25" s="296">
        <v>0</v>
      </c>
      <c r="AN25" s="296">
        <v>3.9158825979086987E-5</v>
      </c>
      <c r="AO25" s="296">
        <v>1.1522861823916112E-4</v>
      </c>
      <c r="AP25" s="296">
        <v>1.0141207150998511E-4</v>
      </c>
      <c r="AQ25" s="296">
        <v>0</v>
      </c>
      <c r="AR25" s="296">
        <v>1.0403751843688208E-4</v>
      </c>
      <c r="AS25" s="296">
        <v>1.5409304509839139E-4</v>
      </c>
      <c r="AT25" s="296">
        <v>8.6968245882957404E-4</v>
      </c>
      <c r="AU25" s="296">
        <v>3.5359870896859802E-4</v>
      </c>
      <c r="AV25" s="296">
        <v>3.0646487490510854E-4</v>
      </c>
      <c r="AW25" s="296">
        <v>1.1132060241440718E-3</v>
      </c>
      <c r="AX25" s="296">
        <v>3.7811150226782622E-4</v>
      </c>
      <c r="AY25" s="296">
        <v>8.1127280861531884E-4</v>
      </c>
      <c r="AZ25" s="296">
        <v>1.1303683647112905E-3</v>
      </c>
      <c r="BA25" s="296">
        <v>2.0068922101741274E-3</v>
      </c>
      <c r="BB25" s="296">
        <v>3.2125109147435266E-4</v>
      </c>
      <c r="BC25" s="296">
        <v>3.3094660901693143E-4</v>
      </c>
      <c r="BD25" s="296">
        <v>4.76638626219438E-4</v>
      </c>
      <c r="BE25" s="296">
        <v>4.0341471105124539E-4</v>
      </c>
      <c r="BF25" s="296">
        <v>1.3445303165386555E-4</v>
      </c>
      <c r="BG25" s="296">
        <v>1.6579940854847622E-4</v>
      </c>
      <c r="BH25" s="296">
        <v>2.8796287126620047E-4</v>
      </c>
      <c r="BI25" s="296">
        <v>1.3041766264508172E-3</v>
      </c>
      <c r="BJ25" s="296">
        <v>4.2046454077517963E-4</v>
      </c>
      <c r="BK25" s="296">
        <v>1.8750029923478629E-4</v>
      </c>
      <c r="BL25" s="296">
        <v>6.0626375609733514E-4</v>
      </c>
      <c r="BM25" s="296">
        <v>2.8945503391174563E-4</v>
      </c>
      <c r="BN25" s="296">
        <v>5.6487693346118661E-5</v>
      </c>
      <c r="BO25" s="296">
        <v>9.9891511218910177E-5</v>
      </c>
      <c r="BP25" s="296">
        <v>1.8290642005658689E-4</v>
      </c>
      <c r="BQ25" s="296">
        <v>5.9299962970463097E-4</v>
      </c>
      <c r="BR25" s="296">
        <v>1.8253340801663292E-3</v>
      </c>
      <c r="BS25" s="296">
        <v>1.7093689862913996E-3</v>
      </c>
      <c r="BT25" s="296">
        <v>6.5999510910447678E-4</v>
      </c>
      <c r="BU25" s="296">
        <v>2.7276374967476192E-4</v>
      </c>
      <c r="BV25" s="296">
        <v>1.4968636339295966E-4</v>
      </c>
      <c r="BW25" s="296">
        <v>6.9543786902714072E-5</v>
      </c>
      <c r="BX25" s="296">
        <v>2.6380434350724248E-4</v>
      </c>
      <c r="BY25" s="296">
        <v>3.3511060019573405E-4</v>
      </c>
      <c r="BZ25" s="296">
        <v>4.157202313641865E-4</v>
      </c>
      <c r="CA25" s="296">
        <v>8.6248410054934864E-4</v>
      </c>
      <c r="CB25" s="296">
        <v>6.7483465440154394E-4</v>
      </c>
      <c r="CC25" s="296">
        <v>7.1635450231048389E-4</v>
      </c>
      <c r="CD25" s="296">
        <v>1.6720692913212273E-3</v>
      </c>
      <c r="CE25" s="296">
        <v>2.507565908850038E-3</v>
      </c>
      <c r="CF25" s="296">
        <v>4.3338002029674619E-4</v>
      </c>
      <c r="CG25" s="296">
        <v>3.6570663917558999E-4</v>
      </c>
      <c r="CH25" s="296">
        <v>3.9730641121549438E-4</v>
      </c>
      <c r="CI25" s="296">
        <v>4.4862143588721978E-4</v>
      </c>
      <c r="CJ25" s="296">
        <v>4.6191310834436499E-4</v>
      </c>
      <c r="CK25" s="296">
        <v>3.7250881321726747E-4</v>
      </c>
      <c r="CL25" s="296">
        <v>7.7759897939837491E-4</v>
      </c>
      <c r="CM25" s="296">
        <v>3.7998277759356241E-4</v>
      </c>
      <c r="CN25" s="296">
        <v>1.8035061010621568E-3</v>
      </c>
      <c r="CO25" s="296">
        <v>1.6134665942963092E-3</v>
      </c>
      <c r="CP25" s="296">
        <v>8.6826973715575415E-4</v>
      </c>
      <c r="CQ25" s="296">
        <v>1.591646411667995E-4</v>
      </c>
      <c r="CR25" s="296">
        <v>2.6312546001714939E-4</v>
      </c>
      <c r="CS25" s="296">
        <v>1.502655507750364E-4</v>
      </c>
      <c r="CT25" s="296">
        <v>6.886572599629925E-4</v>
      </c>
      <c r="CU25" s="296">
        <v>6.4266205785617244E-4</v>
      </c>
      <c r="CV25" s="296">
        <v>1.0672882698933071E-3</v>
      </c>
      <c r="CW25" s="296">
        <v>4.0422850137770321E-4</v>
      </c>
      <c r="CX25" s="296">
        <v>3.0503878710362234E-4</v>
      </c>
      <c r="CY25" s="296">
        <v>5.546967414727038E-4</v>
      </c>
      <c r="CZ25" s="296">
        <v>6.2416405926177233E-2</v>
      </c>
      <c r="DA25" s="296">
        <v>4.0916187897146561E-4</v>
      </c>
      <c r="DB25" s="327">
        <v>1.1653303977330771</v>
      </c>
      <c r="DC25" s="327">
        <v>0.89694314984078238</v>
      </c>
    </row>
    <row r="26" spans="1:107" s="299" customFormat="1" ht="15" customHeight="1">
      <c r="A26" s="300" t="s">
        <v>351</v>
      </c>
      <c r="B26" s="301" t="s">
        <v>609</v>
      </c>
      <c r="C26" s="295">
        <v>4.8086107828188723E-4</v>
      </c>
      <c r="D26" s="296">
        <v>3.8061807243299032E-4</v>
      </c>
      <c r="E26" s="296">
        <v>6.3080149510542059E-4</v>
      </c>
      <c r="F26" s="296">
        <v>1.0277822621224094E-3</v>
      </c>
      <c r="G26" s="296">
        <v>5.8272678191889215E-4</v>
      </c>
      <c r="H26" s="296">
        <v>0</v>
      </c>
      <c r="I26" s="296">
        <v>0</v>
      </c>
      <c r="J26" s="296">
        <v>1.1326024965090471E-3</v>
      </c>
      <c r="K26" s="296">
        <v>2.4761092397535987E-3</v>
      </c>
      <c r="L26" s="296">
        <v>1.8619620015946471E-3</v>
      </c>
      <c r="M26" s="296">
        <v>3.1592838642262228E-3</v>
      </c>
      <c r="N26" s="296">
        <v>6.1545072387620588E-3</v>
      </c>
      <c r="O26" s="296">
        <v>5.332815111484303E-3</v>
      </c>
      <c r="P26" s="296">
        <v>1.5218244449310048E-3</v>
      </c>
      <c r="Q26" s="296">
        <v>7.8385894532993165E-4</v>
      </c>
      <c r="R26" s="296">
        <v>3.2619340445335483E-4</v>
      </c>
      <c r="S26" s="296">
        <v>6.8828453689503196E-4</v>
      </c>
      <c r="T26" s="296">
        <v>1.2494256235169798E-3</v>
      </c>
      <c r="U26" s="296">
        <v>2.2276264347445805E-3</v>
      </c>
      <c r="V26" s="296">
        <v>9.2038125697217971E-4</v>
      </c>
      <c r="W26" s="296">
        <v>2.095661572142795E-2</v>
      </c>
      <c r="X26" s="296">
        <v>1.0258774975239826</v>
      </c>
      <c r="Y26" s="296">
        <v>1.1922489830005331E-3</v>
      </c>
      <c r="Z26" s="296">
        <v>2.1042746169276571E-3</v>
      </c>
      <c r="AA26" s="296">
        <v>1.5425948301379946E-3</v>
      </c>
      <c r="AB26" s="296">
        <v>1.051292631858332E-3</v>
      </c>
      <c r="AC26" s="296">
        <v>4.517550976999532E-3</v>
      </c>
      <c r="AD26" s="296">
        <v>2.3676899070074059E-3</v>
      </c>
      <c r="AE26" s="296">
        <v>4.9900327625085816E-4</v>
      </c>
      <c r="AF26" s="296">
        <v>6.534761002447403E-4</v>
      </c>
      <c r="AG26" s="296">
        <v>1.2159692413880744E-3</v>
      </c>
      <c r="AH26" s="296">
        <v>8.1220894649298482E-4</v>
      </c>
      <c r="AI26" s="296">
        <v>4.0135862554513324E-3</v>
      </c>
      <c r="AJ26" s="296">
        <v>9.6358914304029407E-4</v>
      </c>
      <c r="AK26" s="296">
        <v>8.2278783817297521E-4</v>
      </c>
      <c r="AL26" s="296">
        <v>0</v>
      </c>
      <c r="AM26" s="296">
        <v>0</v>
      </c>
      <c r="AN26" s="296">
        <v>2.4891091491102913E-4</v>
      </c>
      <c r="AO26" s="296">
        <v>1.1650703412670216E-3</v>
      </c>
      <c r="AP26" s="296">
        <v>7.0810466798358997E-4</v>
      </c>
      <c r="AQ26" s="296">
        <v>0</v>
      </c>
      <c r="AR26" s="296">
        <v>8.4440476471608677E-4</v>
      </c>
      <c r="AS26" s="296">
        <v>7.4018380668248768E-4</v>
      </c>
      <c r="AT26" s="296">
        <v>2.0812481026734253E-3</v>
      </c>
      <c r="AU26" s="296">
        <v>1.5838823912238222E-3</v>
      </c>
      <c r="AV26" s="296">
        <v>1.7337774249817739E-3</v>
      </c>
      <c r="AW26" s="296">
        <v>5.1714413840880961E-3</v>
      </c>
      <c r="AX26" s="296">
        <v>4.1643601997155399E-3</v>
      </c>
      <c r="AY26" s="296">
        <v>2.2299598838092802E-3</v>
      </c>
      <c r="AZ26" s="296">
        <v>2.4715246586383423E-3</v>
      </c>
      <c r="BA26" s="296">
        <v>9.1592055748601752E-3</v>
      </c>
      <c r="BB26" s="296">
        <v>2.6551136880609834E-3</v>
      </c>
      <c r="BC26" s="296">
        <v>1.018246214291936E-3</v>
      </c>
      <c r="BD26" s="296">
        <v>4.7008177835817276E-3</v>
      </c>
      <c r="BE26" s="296">
        <v>3.5838826602926405E-3</v>
      </c>
      <c r="BF26" s="296">
        <v>1.695699796540743E-3</v>
      </c>
      <c r="BG26" s="296">
        <v>1.1261847230657279E-3</v>
      </c>
      <c r="BH26" s="296">
        <v>2.349770769846631E-3</v>
      </c>
      <c r="BI26" s="296">
        <v>3.0522958757691131E-3</v>
      </c>
      <c r="BJ26" s="296">
        <v>2.1090852221089455E-3</v>
      </c>
      <c r="BK26" s="296">
        <v>7.0033275409683404E-4</v>
      </c>
      <c r="BL26" s="296">
        <v>9.369548119407355E-4</v>
      </c>
      <c r="BM26" s="296">
        <v>9.0730579255657849E-4</v>
      </c>
      <c r="BN26" s="296">
        <v>8.7247900050138442E-4</v>
      </c>
      <c r="BO26" s="296">
        <v>2.2038649165828403E-3</v>
      </c>
      <c r="BP26" s="296">
        <v>1.5329633201400837E-3</v>
      </c>
      <c r="BQ26" s="296">
        <v>3.5263050315356118E-3</v>
      </c>
      <c r="BR26" s="296">
        <v>2.970220684492912E-3</v>
      </c>
      <c r="BS26" s="296">
        <v>4.4572604377514117E-3</v>
      </c>
      <c r="BT26" s="296">
        <v>9.8980994819015816E-3</v>
      </c>
      <c r="BU26" s="296">
        <v>1.3911866705945833E-3</v>
      </c>
      <c r="BV26" s="296">
        <v>1.0141261377225714E-3</v>
      </c>
      <c r="BW26" s="296">
        <v>6.1725508816574037E-4</v>
      </c>
      <c r="BX26" s="296">
        <v>1.5803403903827688E-3</v>
      </c>
      <c r="BY26" s="296">
        <v>1.5135129930594941E-3</v>
      </c>
      <c r="BZ26" s="296">
        <v>1.2921213896949957E-3</v>
      </c>
      <c r="CA26" s="296">
        <v>1.9900082941437221E-3</v>
      </c>
      <c r="CB26" s="296">
        <v>1.5534389105966405E-3</v>
      </c>
      <c r="CC26" s="296">
        <v>3.5171869595994258E-3</v>
      </c>
      <c r="CD26" s="296">
        <v>1.5834498563685234E-3</v>
      </c>
      <c r="CE26" s="296">
        <v>4.3805205839126497E-3</v>
      </c>
      <c r="CF26" s="296">
        <v>4.9558220230184842E-3</v>
      </c>
      <c r="CG26" s="296">
        <v>5.6694089275463209E-3</v>
      </c>
      <c r="CH26" s="296">
        <v>3.875352913935095E-3</v>
      </c>
      <c r="CI26" s="296">
        <v>1.1462809410384141E-2</v>
      </c>
      <c r="CJ26" s="296">
        <v>6.2205705633645494E-3</v>
      </c>
      <c r="CK26" s="296">
        <v>4.4920894630381568E-3</v>
      </c>
      <c r="CL26" s="296">
        <v>1.3750267491012009E-2</v>
      </c>
      <c r="CM26" s="296">
        <v>1.634214190989621E-3</v>
      </c>
      <c r="CN26" s="296">
        <v>5.2861940275129851E-3</v>
      </c>
      <c r="CO26" s="296">
        <v>1.1891225867272401E-3</v>
      </c>
      <c r="CP26" s="296">
        <v>2.0671785689291407E-2</v>
      </c>
      <c r="CQ26" s="296">
        <v>1.5213283080548787E-3</v>
      </c>
      <c r="CR26" s="296">
        <v>6.5563400878920876E-3</v>
      </c>
      <c r="CS26" s="296">
        <v>9.8778576637223339E-4</v>
      </c>
      <c r="CT26" s="296">
        <v>3.5722370312013872E-3</v>
      </c>
      <c r="CU26" s="296">
        <v>1.2297728295878204E-3</v>
      </c>
      <c r="CV26" s="296">
        <v>1.0504463759431766E-3</v>
      </c>
      <c r="CW26" s="296">
        <v>1.4428772658044841E-3</v>
      </c>
      <c r="CX26" s="296">
        <v>6.8882946934541549E-3</v>
      </c>
      <c r="CY26" s="296">
        <v>2.4013551669083205E-3</v>
      </c>
      <c r="CZ26" s="296">
        <v>1.8046017245832871E-3</v>
      </c>
      <c r="DA26" s="296">
        <v>2.4435202773506271E-3</v>
      </c>
      <c r="DB26" s="326">
        <v>1.3116663514502409</v>
      </c>
      <c r="DC26" s="326">
        <v>1.0095764695562544</v>
      </c>
    </row>
    <row r="27" spans="1:107" s="299" customFormat="1" ht="15" customHeight="1">
      <c r="A27" s="300" t="s">
        <v>352</v>
      </c>
      <c r="B27" s="301" t="s">
        <v>610</v>
      </c>
      <c r="C27" s="295">
        <v>2.3204056368006445E-2</v>
      </c>
      <c r="D27" s="296">
        <v>9.349853557406463E-4</v>
      </c>
      <c r="E27" s="296">
        <v>2.8187525310652132E-4</v>
      </c>
      <c r="F27" s="296">
        <v>5.5133008842630528E-4</v>
      </c>
      <c r="G27" s="296">
        <v>5.8040026214801659E-6</v>
      </c>
      <c r="H27" s="296">
        <v>0</v>
      </c>
      <c r="I27" s="296">
        <v>0</v>
      </c>
      <c r="J27" s="296">
        <v>2.5454260138699821E-6</v>
      </c>
      <c r="K27" s="296">
        <v>3.8743264999535669E-4</v>
      </c>
      <c r="L27" s="296">
        <v>3.5323425896472203E-5</v>
      </c>
      <c r="M27" s="296">
        <v>9.7615210105432681E-3</v>
      </c>
      <c r="N27" s="296">
        <v>7.2626678069554406E-4</v>
      </c>
      <c r="O27" s="296">
        <v>1.1129718517759353E-3</v>
      </c>
      <c r="P27" s="296">
        <v>3.0231635841180892E-4</v>
      </c>
      <c r="Q27" s="296">
        <v>3.4751721564150167E-3</v>
      </c>
      <c r="R27" s="296">
        <v>1.4284319086562002E-4</v>
      </c>
      <c r="S27" s="296">
        <v>1.2082031137350509E-5</v>
      </c>
      <c r="T27" s="296">
        <v>1.1950247839526697E-4</v>
      </c>
      <c r="U27" s="296">
        <v>6.6694353040555859E-6</v>
      </c>
      <c r="V27" s="296">
        <v>2.1063350806961823E-5</v>
      </c>
      <c r="W27" s="296">
        <v>8.6711013174370507E-6</v>
      </c>
      <c r="X27" s="296">
        <v>4.9626511787810555E-6</v>
      </c>
      <c r="Y27" s="296">
        <v>1.0880784715260998</v>
      </c>
      <c r="Z27" s="296">
        <v>1.1099779454864876E-3</v>
      </c>
      <c r="AA27" s="296">
        <v>1.448276890721393E-3</v>
      </c>
      <c r="AB27" s="296">
        <v>1.0244933732521503E-2</v>
      </c>
      <c r="AC27" s="296">
        <v>5.7563892563498593E-4</v>
      </c>
      <c r="AD27" s="296">
        <v>3.2008432486223277E-3</v>
      </c>
      <c r="AE27" s="296">
        <v>5.8426787678489021E-6</v>
      </c>
      <c r="AF27" s="296">
        <v>5.6311201281678943E-5</v>
      </c>
      <c r="AG27" s="296">
        <v>3.612868446037294E-4</v>
      </c>
      <c r="AH27" s="296">
        <v>1.4021079849398603E-5</v>
      </c>
      <c r="AI27" s="296">
        <v>9.7552862141249871E-6</v>
      </c>
      <c r="AJ27" s="296">
        <v>3.5241756290369616E-6</v>
      </c>
      <c r="AK27" s="296">
        <v>1.858483782629642E-4</v>
      </c>
      <c r="AL27" s="296">
        <v>0</v>
      </c>
      <c r="AM27" s="296">
        <v>0</v>
      </c>
      <c r="AN27" s="296">
        <v>7.8425381420941159E-6</v>
      </c>
      <c r="AO27" s="296">
        <v>2.5856891552260953E-6</v>
      </c>
      <c r="AP27" s="296">
        <v>5.7075604303771957E-6</v>
      </c>
      <c r="AQ27" s="296">
        <v>0</v>
      </c>
      <c r="AR27" s="296">
        <v>1.5304153867383337E-6</v>
      </c>
      <c r="AS27" s="296">
        <v>2.0214978407731016E-6</v>
      </c>
      <c r="AT27" s="296">
        <v>1.6879723870071389E-6</v>
      </c>
      <c r="AU27" s="296">
        <v>3.1812294548270379E-6</v>
      </c>
      <c r="AV27" s="296">
        <v>7.5623827817173436E-6</v>
      </c>
      <c r="AW27" s="296">
        <v>3.9673625149346065E-6</v>
      </c>
      <c r="AX27" s="296">
        <v>3.541441319968806E-6</v>
      </c>
      <c r="AY27" s="296">
        <v>6.3145369197444802E-6</v>
      </c>
      <c r="AZ27" s="296">
        <v>5.4481605953514214E-6</v>
      </c>
      <c r="BA27" s="296">
        <v>5.1649152963387936E-6</v>
      </c>
      <c r="BB27" s="296">
        <v>1.7015831872621356E-6</v>
      </c>
      <c r="BC27" s="296">
        <v>5.1428380502430978E-5</v>
      </c>
      <c r="BD27" s="296">
        <v>3.3959786705825906E-6</v>
      </c>
      <c r="BE27" s="296">
        <v>2.1446921155386044E-6</v>
      </c>
      <c r="BF27" s="296">
        <v>1.7202277252834703E-6</v>
      </c>
      <c r="BG27" s="296">
        <v>5.6723045104421397E-6</v>
      </c>
      <c r="BH27" s="296">
        <v>2.794325654402949E-6</v>
      </c>
      <c r="BI27" s="296">
        <v>5.683627714789713E-5</v>
      </c>
      <c r="BJ27" s="296">
        <v>1.503145512225406E-6</v>
      </c>
      <c r="BK27" s="296">
        <v>1.3350694962288018E-5</v>
      </c>
      <c r="BL27" s="296">
        <v>4.7693230854398617E-6</v>
      </c>
      <c r="BM27" s="296">
        <v>2.1239806048979799E-4</v>
      </c>
      <c r="BN27" s="296">
        <v>9.0533947506823115E-6</v>
      </c>
      <c r="BO27" s="296">
        <v>3.5724964777675961E-5</v>
      </c>
      <c r="BP27" s="296">
        <v>3.1623663945489145E-6</v>
      </c>
      <c r="BQ27" s="296">
        <v>2.8096897141081722E-6</v>
      </c>
      <c r="BR27" s="296">
        <v>2.1864160095961294E-6</v>
      </c>
      <c r="BS27" s="296">
        <v>5.2798238565333817E-6</v>
      </c>
      <c r="BT27" s="296">
        <v>1.6954520180260737E-6</v>
      </c>
      <c r="BU27" s="296">
        <v>4.6723053557761814E-6</v>
      </c>
      <c r="BV27" s="296">
        <v>4.6156950007207795E-6</v>
      </c>
      <c r="BW27" s="296">
        <v>5.4753342064055464E-7</v>
      </c>
      <c r="BX27" s="296">
        <v>3.8257010150064371E-6</v>
      </c>
      <c r="BY27" s="296">
        <v>2.1166851404463443E-6</v>
      </c>
      <c r="BZ27" s="296">
        <v>1.9257614488328618E-6</v>
      </c>
      <c r="CA27" s="296">
        <v>2.4237752813053698E-6</v>
      </c>
      <c r="CB27" s="296">
        <v>4.0521003258875431E-6</v>
      </c>
      <c r="CC27" s="296">
        <v>2.740481411798475E-6</v>
      </c>
      <c r="CD27" s="296">
        <v>1.0758058543415673E-5</v>
      </c>
      <c r="CE27" s="296">
        <v>5.9150218836637604E-6</v>
      </c>
      <c r="CF27" s="296">
        <v>6.3786906538852615E-7</v>
      </c>
      <c r="CG27" s="296">
        <v>3.1170671415371043E-6</v>
      </c>
      <c r="CH27" s="296">
        <v>9.3811749266391295E-6</v>
      </c>
      <c r="CI27" s="296">
        <v>4.4446223780344508E-6</v>
      </c>
      <c r="CJ27" s="296">
        <v>5.0131919676045671E-6</v>
      </c>
      <c r="CK27" s="296">
        <v>7.1610582630703095E-6</v>
      </c>
      <c r="CL27" s="296">
        <v>3.9119667508560969E-6</v>
      </c>
      <c r="CM27" s="296">
        <v>9.9033899451678745E-6</v>
      </c>
      <c r="CN27" s="296">
        <v>1.0117912960216791E-4</v>
      </c>
      <c r="CO27" s="296">
        <v>7.8175750525473248E-5</v>
      </c>
      <c r="CP27" s="296">
        <v>3.2297402288005275E-5</v>
      </c>
      <c r="CQ27" s="296">
        <v>3.1362608470701939E-6</v>
      </c>
      <c r="CR27" s="296">
        <v>4.8407484034794592E-6</v>
      </c>
      <c r="CS27" s="296">
        <v>2.4089286698844397E-6</v>
      </c>
      <c r="CT27" s="296">
        <v>3.4086265814167199E-6</v>
      </c>
      <c r="CU27" s="296">
        <v>3.3744440764318343E-4</v>
      </c>
      <c r="CV27" s="296">
        <v>4.0588483140644469E-4</v>
      </c>
      <c r="CW27" s="296">
        <v>4.3923519891268803E-6</v>
      </c>
      <c r="CX27" s="296">
        <v>9.8175761237068729E-5</v>
      </c>
      <c r="CY27" s="296">
        <v>4.0010546838325372E-4</v>
      </c>
      <c r="CZ27" s="296">
        <v>3.3355071958278498E-6</v>
      </c>
      <c r="DA27" s="296">
        <v>1.7558232394604024E-4</v>
      </c>
      <c r="DB27" s="327">
        <v>1.1486038406416428</v>
      </c>
      <c r="DC27" s="327">
        <v>0.8840688861703524</v>
      </c>
    </row>
    <row r="28" spans="1:107" s="299" customFormat="1" ht="15" customHeight="1">
      <c r="A28" s="300" t="s">
        <v>353</v>
      </c>
      <c r="B28" s="301" t="s">
        <v>611</v>
      </c>
      <c r="C28" s="295">
        <v>1.6102371497656682E-4</v>
      </c>
      <c r="D28" s="296">
        <v>3.5881330546136453E-5</v>
      </c>
      <c r="E28" s="296">
        <v>3.935960227639915E-5</v>
      </c>
      <c r="F28" s="296">
        <v>3.6021803676462097E-5</v>
      </c>
      <c r="G28" s="296">
        <v>3.4322224996478752E-5</v>
      </c>
      <c r="H28" s="296">
        <v>0</v>
      </c>
      <c r="I28" s="296">
        <v>0</v>
      </c>
      <c r="J28" s="296">
        <v>1.5489427685047666E-5</v>
      </c>
      <c r="K28" s="296">
        <v>9.7847501399982663E-5</v>
      </c>
      <c r="L28" s="296">
        <v>6.9746444740522898E-5</v>
      </c>
      <c r="M28" s="296">
        <v>6.8925944867987232E-5</v>
      </c>
      <c r="N28" s="296">
        <v>3.1702393723896953E-4</v>
      </c>
      <c r="O28" s="296">
        <v>1.123563433838981E-4</v>
      </c>
      <c r="P28" s="296">
        <v>1.1645877020417065E-4</v>
      </c>
      <c r="Q28" s="296">
        <v>6.1859450448112097E-5</v>
      </c>
      <c r="R28" s="296">
        <v>3.556398565069051E-4</v>
      </c>
      <c r="S28" s="296">
        <v>1.5601718352907007E-5</v>
      </c>
      <c r="T28" s="296">
        <v>2.9060910455336072E-5</v>
      </c>
      <c r="U28" s="296">
        <v>3.3099626380935397E-5</v>
      </c>
      <c r="V28" s="296">
        <v>8.3860499059731084E-4</v>
      </c>
      <c r="W28" s="296">
        <v>2.5361862025119892E-4</v>
      </c>
      <c r="X28" s="296">
        <v>2.5876924525496915E-5</v>
      </c>
      <c r="Y28" s="296">
        <v>4.7178067727473355E-3</v>
      </c>
      <c r="Z28" s="296">
        <v>1.0087761111080231</v>
      </c>
      <c r="AA28" s="296">
        <v>1.3567605930602493E-2</v>
      </c>
      <c r="AB28" s="296">
        <v>8.684151500862107E-4</v>
      </c>
      <c r="AC28" s="296">
        <v>1.6369956108743706E-3</v>
      </c>
      <c r="AD28" s="296">
        <v>3.5399180478516675E-3</v>
      </c>
      <c r="AE28" s="296">
        <v>2.4314212998243271E-5</v>
      </c>
      <c r="AF28" s="296">
        <v>2.5643972567032484E-4</v>
      </c>
      <c r="AG28" s="296">
        <v>1.151406470293962E-3</v>
      </c>
      <c r="AH28" s="296">
        <v>3.9010756089639541E-5</v>
      </c>
      <c r="AI28" s="296">
        <v>1.0614181496812836E-3</v>
      </c>
      <c r="AJ28" s="296">
        <v>3.8279645181475876E-5</v>
      </c>
      <c r="AK28" s="296">
        <v>1.8936612788089254E-4</v>
      </c>
      <c r="AL28" s="296">
        <v>0</v>
      </c>
      <c r="AM28" s="296">
        <v>0</v>
      </c>
      <c r="AN28" s="296">
        <v>5.9388485134855487E-5</v>
      </c>
      <c r="AO28" s="296">
        <v>6.1441952570896277E-5</v>
      </c>
      <c r="AP28" s="296">
        <v>7.2787846006781604E-5</v>
      </c>
      <c r="AQ28" s="296">
        <v>0</v>
      </c>
      <c r="AR28" s="296">
        <v>1.9249917043947854E-5</v>
      </c>
      <c r="AS28" s="296">
        <v>3.9804888293172336E-4</v>
      </c>
      <c r="AT28" s="296">
        <v>6.1206603036951927E-5</v>
      </c>
      <c r="AU28" s="296">
        <v>6.0497096064038689E-5</v>
      </c>
      <c r="AV28" s="296">
        <v>6.2807889362212398E-5</v>
      </c>
      <c r="AW28" s="296">
        <v>5.437224616972996E-5</v>
      </c>
      <c r="AX28" s="296">
        <v>4.5426495845372753E-4</v>
      </c>
      <c r="AY28" s="296">
        <v>1.5701673570117463E-4</v>
      </c>
      <c r="AZ28" s="296">
        <v>7.6407224368926272E-5</v>
      </c>
      <c r="BA28" s="296">
        <v>8.6647085317997308E-5</v>
      </c>
      <c r="BB28" s="296">
        <v>1.8033275601365043E-4</v>
      </c>
      <c r="BC28" s="296">
        <v>1.3835371052464178E-4</v>
      </c>
      <c r="BD28" s="296">
        <v>2.7967107021227588E-4</v>
      </c>
      <c r="BE28" s="296">
        <v>1.1216638089712768E-4</v>
      </c>
      <c r="BF28" s="296">
        <v>2.3501308361400397E-5</v>
      </c>
      <c r="BG28" s="296">
        <v>1.1157355241301293E-4</v>
      </c>
      <c r="BH28" s="296">
        <v>3.2777473110078486E-5</v>
      </c>
      <c r="BI28" s="296">
        <v>1.0895458256412407E-4</v>
      </c>
      <c r="BJ28" s="296">
        <v>3.3949615226427233E-5</v>
      </c>
      <c r="BK28" s="296">
        <v>1.5463098416717553E-5</v>
      </c>
      <c r="BL28" s="296">
        <v>2.743332017892035E-5</v>
      </c>
      <c r="BM28" s="296">
        <v>5.0553760439559265E-5</v>
      </c>
      <c r="BN28" s="296">
        <v>4.1373257901013559E-6</v>
      </c>
      <c r="BO28" s="296">
        <v>9.6669030845171885E-6</v>
      </c>
      <c r="BP28" s="296">
        <v>5.4217996120265919E-4</v>
      </c>
      <c r="BQ28" s="296">
        <v>6.4806015467081977E-4</v>
      </c>
      <c r="BR28" s="296">
        <v>5.6813847002665811E-6</v>
      </c>
      <c r="BS28" s="296">
        <v>7.4910153601527613E-6</v>
      </c>
      <c r="BT28" s="296">
        <v>5.218946992524484E-6</v>
      </c>
      <c r="BU28" s="296">
        <v>5.2154507201790232E-6</v>
      </c>
      <c r="BV28" s="296">
        <v>4.9148265232047868E-6</v>
      </c>
      <c r="BW28" s="296">
        <v>1.7077867784146142E-6</v>
      </c>
      <c r="BX28" s="296">
        <v>1.6728805890308933E-5</v>
      </c>
      <c r="BY28" s="296">
        <v>9.1929235330686972E-6</v>
      </c>
      <c r="BZ28" s="296">
        <v>1.6660155649338073E-5</v>
      </c>
      <c r="CA28" s="296">
        <v>7.8071165543491884E-6</v>
      </c>
      <c r="CB28" s="296">
        <v>1.0026225308572887E-5</v>
      </c>
      <c r="CC28" s="296">
        <v>9.0984463115348555E-6</v>
      </c>
      <c r="CD28" s="296">
        <v>5.2676698647530963E-5</v>
      </c>
      <c r="CE28" s="296">
        <v>3.1877013025703854E-5</v>
      </c>
      <c r="CF28" s="296">
        <v>2.8524701401103378E-6</v>
      </c>
      <c r="CG28" s="296">
        <v>1.3474527086889612E-5</v>
      </c>
      <c r="CH28" s="296">
        <v>1.0911619029312535E-5</v>
      </c>
      <c r="CI28" s="296">
        <v>1.440322531795342E-5</v>
      </c>
      <c r="CJ28" s="296">
        <v>4.1672753591402988E-5</v>
      </c>
      <c r="CK28" s="296">
        <v>1.2329953835931608E-5</v>
      </c>
      <c r="CL28" s="296">
        <v>2.1844073862351869E-4</v>
      </c>
      <c r="CM28" s="296">
        <v>3.8975083287523625E-5</v>
      </c>
      <c r="CN28" s="296">
        <v>2.7687528067481284E-5</v>
      </c>
      <c r="CO28" s="296">
        <v>2.4963291701540616E-5</v>
      </c>
      <c r="CP28" s="296">
        <v>5.8269876043082266E-6</v>
      </c>
      <c r="CQ28" s="296">
        <v>6.2808360890553807E-6</v>
      </c>
      <c r="CR28" s="296">
        <v>9.0361597257981222E-6</v>
      </c>
      <c r="CS28" s="296">
        <v>2.7425258168696517E-5</v>
      </c>
      <c r="CT28" s="296">
        <v>4.8662215599161068E-6</v>
      </c>
      <c r="CU28" s="296">
        <v>4.0524807021007713E-5</v>
      </c>
      <c r="CV28" s="296">
        <v>3.3227867413892943E-5</v>
      </c>
      <c r="CW28" s="296">
        <v>1.1986280427077652E-4</v>
      </c>
      <c r="CX28" s="296">
        <v>1.3087073058678482E-5</v>
      </c>
      <c r="CY28" s="296">
        <v>1.7372108321614661E-5</v>
      </c>
      <c r="CZ28" s="296">
        <v>4.1491057647989795E-5</v>
      </c>
      <c r="DA28" s="296">
        <v>1.2978485794455495E-4</v>
      </c>
      <c r="DB28" s="327">
        <v>1.043566612772264</v>
      </c>
      <c r="DC28" s="327">
        <v>0.80322278261124458</v>
      </c>
    </row>
    <row r="29" spans="1:107" s="299" customFormat="1" ht="15" customHeight="1">
      <c r="A29" s="300" t="s">
        <v>354</v>
      </c>
      <c r="B29" s="301" t="s">
        <v>612</v>
      </c>
      <c r="C29" s="295">
        <v>7.1466630653672861E-6</v>
      </c>
      <c r="D29" s="296">
        <v>1.0710718640754753E-6</v>
      </c>
      <c r="E29" s="296">
        <v>2.4448713135606364E-6</v>
      </c>
      <c r="F29" s="296">
        <v>3.042561313077094E-6</v>
      </c>
      <c r="G29" s="296">
        <v>1.1757988598577664E-6</v>
      </c>
      <c r="H29" s="296">
        <v>0</v>
      </c>
      <c r="I29" s="296">
        <v>0</v>
      </c>
      <c r="J29" s="296">
        <v>1.6267357622510315E-6</v>
      </c>
      <c r="K29" s="296">
        <v>1.8603202810628519E-5</v>
      </c>
      <c r="L29" s="296">
        <v>9.7090941003660166E-6</v>
      </c>
      <c r="M29" s="296">
        <v>3.1743543777270029E-6</v>
      </c>
      <c r="N29" s="296">
        <v>2.6545536146871431E-5</v>
      </c>
      <c r="O29" s="296">
        <v>1.5293391209829787E-5</v>
      </c>
      <c r="P29" s="296">
        <v>2.0949207911192361E-5</v>
      </c>
      <c r="Q29" s="296">
        <v>1.0957686570607164E-5</v>
      </c>
      <c r="R29" s="296">
        <v>9.7626292440607785E-5</v>
      </c>
      <c r="S29" s="296">
        <v>3.8488473917293318E-6</v>
      </c>
      <c r="T29" s="296">
        <v>1.96790475351288E-5</v>
      </c>
      <c r="U29" s="296">
        <v>1.4156559255443247E-5</v>
      </c>
      <c r="V29" s="296">
        <v>2.2042295640183876E-4</v>
      </c>
      <c r="W29" s="296">
        <v>3.2485718108806378E-5</v>
      </c>
      <c r="X29" s="296">
        <v>1.4809435848571986E-5</v>
      </c>
      <c r="Y29" s="296">
        <v>2.3734142951920183E-4</v>
      </c>
      <c r="Z29" s="296">
        <v>3.0242818016855289E-5</v>
      </c>
      <c r="AA29" s="296">
        <v>1.0019302073884659</v>
      </c>
      <c r="AB29" s="296">
        <v>5.5332229922925892E-3</v>
      </c>
      <c r="AC29" s="296">
        <v>5.4303800815012015E-4</v>
      </c>
      <c r="AD29" s="296">
        <v>1.9302471356872496E-3</v>
      </c>
      <c r="AE29" s="296">
        <v>1.3514593147154485E-5</v>
      </c>
      <c r="AF29" s="296">
        <v>2.85000603620338E-4</v>
      </c>
      <c r="AG29" s="296">
        <v>8.288876047469108E-4</v>
      </c>
      <c r="AH29" s="296">
        <v>5.0150706549907237E-6</v>
      </c>
      <c r="AI29" s="296">
        <v>1.9141572125774996E-4</v>
      </c>
      <c r="AJ29" s="296">
        <v>3.6098955901377189E-6</v>
      </c>
      <c r="AK29" s="296">
        <v>4.3354371598807306E-5</v>
      </c>
      <c r="AL29" s="296">
        <v>0</v>
      </c>
      <c r="AM29" s="296">
        <v>0</v>
      </c>
      <c r="AN29" s="296">
        <v>4.5821540257873233E-7</v>
      </c>
      <c r="AO29" s="296">
        <v>1.0325175719704393E-6</v>
      </c>
      <c r="AP29" s="296">
        <v>5.6184207859106102E-6</v>
      </c>
      <c r="AQ29" s="296">
        <v>0</v>
      </c>
      <c r="AR29" s="296">
        <v>8.0354027946595921E-6</v>
      </c>
      <c r="AS29" s="296">
        <v>2.3524546693626717E-6</v>
      </c>
      <c r="AT29" s="296">
        <v>2.0433577459607405E-6</v>
      </c>
      <c r="AU29" s="296">
        <v>4.6889183606206666E-6</v>
      </c>
      <c r="AV29" s="296">
        <v>4.0401097924661227E-6</v>
      </c>
      <c r="AW29" s="296">
        <v>1.1371361772316553E-5</v>
      </c>
      <c r="AX29" s="296">
        <v>4.3626414640095166E-5</v>
      </c>
      <c r="AY29" s="296">
        <v>1.6970704840447819E-5</v>
      </c>
      <c r="AZ29" s="296">
        <v>2.2740597068271424E-5</v>
      </c>
      <c r="BA29" s="296">
        <v>5.7551602736740271E-5</v>
      </c>
      <c r="BB29" s="296">
        <v>1.0625997399755453E-5</v>
      </c>
      <c r="BC29" s="296">
        <v>8.2197348989883761E-6</v>
      </c>
      <c r="BD29" s="296">
        <v>1.0560499085216492E-5</v>
      </c>
      <c r="BE29" s="296">
        <v>6.7779917242077596E-6</v>
      </c>
      <c r="BF29" s="296">
        <v>5.0956153905017248E-6</v>
      </c>
      <c r="BG29" s="296">
        <v>4.8035967733291588E-6</v>
      </c>
      <c r="BH29" s="296">
        <v>2.179175399432493E-6</v>
      </c>
      <c r="BI29" s="296">
        <v>7.4495429886749261E-6</v>
      </c>
      <c r="BJ29" s="296">
        <v>6.8918952788812286E-7</v>
      </c>
      <c r="BK29" s="296">
        <v>1.953799973688263E-6</v>
      </c>
      <c r="BL29" s="296">
        <v>3.2057103496776766E-6</v>
      </c>
      <c r="BM29" s="296">
        <v>1.1244194054458737E-6</v>
      </c>
      <c r="BN29" s="296">
        <v>5.4962393661779937E-7</v>
      </c>
      <c r="BO29" s="296">
        <v>2.6775043954477718E-6</v>
      </c>
      <c r="BP29" s="296">
        <v>1.7656304917500655E-6</v>
      </c>
      <c r="BQ29" s="296">
        <v>9.5868254883361916E-7</v>
      </c>
      <c r="BR29" s="296">
        <v>6.4994038432129693E-7</v>
      </c>
      <c r="BS29" s="296">
        <v>8.11231920676042E-7</v>
      </c>
      <c r="BT29" s="296">
        <v>6.0783200463253983E-7</v>
      </c>
      <c r="BU29" s="296">
        <v>4.2702761434319653E-7</v>
      </c>
      <c r="BV29" s="296">
        <v>5.5343792380140317E-7</v>
      </c>
      <c r="BW29" s="296">
        <v>2.1334199185424874E-7</v>
      </c>
      <c r="BX29" s="296">
        <v>7.2326708950041803E-7</v>
      </c>
      <c r="BY29" s="296">
        <v>6.774249564693837E-7</v>
      </c>
      <c r="BZ29" s="296">
        <v>1.7080419933950953E-6</v>
      </c>
      <c r="CA29" s="296">
        <v>8.9134504349788275E-7</v>
      </c>
      <c r="CB29" s="296">
        <v>1.5152932507492718E-6</v>
      </c>
      <c r="CC29" s="296">
        <v>1.1426783027157102E-6</v>
      </c>
      <c r="CD29" s="296">
        <v>1.8286747079780899E-6</v>
      </c>
      <c r="CE29" s="296">
        <v>5.1990222919572626E-6</v>
      </c>
      <c r="CF29" s="296">
        <v>2.8807455124703261E-7</v>
      </c>
      <c r="CG29" s="296">
        <v>1.3994492058457211E-6</v>
      </c>
      <c r="CH29" s="296">
        <v>1.0174255869374197E-6</v>
      </c>
      <c r="CI29" s="296">
        <v>3.4857381005946579E-6</v>
      </c>
      <c r="CJ29" s="296">
        <v>6.7223222144038883E-7</v>
      </c>
      <c r="CK29" s="296">
        <v>3.6813712501379801E-6</v>
      </c>
      <c r="CL29" s="296">
        <v>4.7383569792767558E-5</v>
      </c>
      <c r="CM29" s="296">
        <v>4.5690470415175961E-6</v>
      </c>
      <c r="CN29" s="296">
        <v>1.0039968774145879E-6</v>
      </c>
      <c r="CO29" s="296">
        <v>1.3163976210277547E-6</v>
      </c>
      <c r="CP29" s="296">
        <v>9.9203879431320727E-7</v>
      </c>
      <c r="CQ29" s="296">
        <v>9.9374428225611272E-7</v>
      </c>
      <c r="CR29" s="296">
        <v>8.7773460370015249E-7</v>
      </c>
      <c r="CS29" s="296">
        <v>3.8738943896050129E-6</v>
      </c>
      <c r="CT29" s="296">
        <v>7.7196580513485519E-7</v>
      </c>
      <c r="CU29" s="296">
        <v>1.2843137297774065E-6</v>
      </c>
      <c r="CV29" s="296">
        <v>1.4517343888927882E-6</v>
      </c>
      <c r="CW29" s="296">
        <v>7.4962874910371773E-6</v>
      </c>
      <c r="CX29" s="296">
        <v>6.8377601488061838E-7</v>
      </c>
      <c r="CY29" s="296">
        <v>1.5994015439525608E-6</v>
      </c>
      <c r="CZ29" s="296">
        <v>9.5773277029553715E-6</v>
      </c>
      <c r="DA29" s="296">
        <v>1.3165169887903289E-5</v>
      </c>
      <c r="DB29" s="326">
        <v>1.0124735667078653</v>
      </c>
      <c r="DC29" s="326">
        <v>0.77929077609240804</v>
      </c>
    </row>
    <row r="30" spans="1:107" s="299" customFormat="1" ht="15" customHeight="1">
      <c r="A30" s="300" t="s">
        <v>355</v>
      </c>
      <c r="B30" s="301" t="s">
        <v>613</v>
      </c>
      <c r="C30" s="295">
        <v>8.8150814825513406E-6</v>
      </c>
      <c r="D30" s="296">
        <v>4.3465660912271505E-6</v>
      </c>
      <c r="E30" s="296">
        <v>1.0362618719367939E-5</v>
      </c>
      <c r="F30" s="296">
        <v>2.0023517897534277E-5</v>
      </c>
      <c r="G30" s="296">
        <v>1.53122707897469E-5</v>
      </c>
      <c r="H30" s="296">
        <v>0</v>
      </c>
      <c r="I30" s="296">
        <v>0</v>
      </c>
      <c r="J30" s="296">
        <v>3.0042708740372781E-6</v>
      </c>
      <c r="K30" s="296">
        <v>4.5202431261656605E-6</v>
      </c>
      <c r="L30" s="296">
        <v>1.140962723595536E-5</v>
      </c>
      <c r="M30" s="296">
        <v>5.0405111565961906E-6</v>
      </c>
      <c r="N30" s="296">
        <v>1.4949371853357375E-5</v>
      </c>
      <c r="O30" s="296">
        <v>1.2400406136840719E-5</v>
      </c>
      <c r="P30" s="296">
        <v>1.5233492338248276E-5</v>
      </c>
      <c r="Q30" s="296">
        <v>2.9071393177023863E-6</v>
      </c>
      <c r="R30" s="296">
        <v>2.3930181220215641E-3</v>
      </c>
      <c r="S30" s="296">
        <v>3.5709296644461329E-4</v>
      </c>
      <c r="T30" s="296">
        <v>2.0622906008517043E-5</v>
      </c>
      <c r="U30" s="296">
        <v>1.0943051898274006E-4</v>
      </c>
      <c r="V30" s="296">
        <v>4.5441778498999275E-4</v>
      </c>
      <c r="W30" s="296">
        <v>3.8239205000051161E-4</v>
      </c>
      <c r="X30" s="296">
        <v>6.092488100453384E-5</v>
      </c>
      <c r="Y30" s="296">
        <v>7.6974725526261487E-6</v>
      </c>
      <c r="Z30" s="296">
        <v>3.8212392146604147E-6</v>
      </c>
      <c r="AA30" s="296">
        <v>2.5245424888003565E-6</v>
      </c>
      <c r="AB30" s="296">
        <v>1.0001881337203096</v>
      </c>
      <c r="AC30" s="296">
        <v>2.5362921047829794E-5</v>
      </c>
      <c r="AD30" s="296">
        <v>9.0383536534996E-4</v>
      </c>
      <c r="AE30" s="296">
        <v>3.307619558869006E-5</v>
      </c>
      <c r="AF30" s="296">
        <v>5.3335731938010302E-3</v>
      </c>
      <c r="AG30" s="296">
        <v>7.2089611624566674E-5</v>
      </c>
      <c r="AH30" s="296">
        <v>3.0759545986289524E-4</v>
      </c>
      <c r="AI30" s="296">
        <v>3.7151779275604289E-5</v>
      </c>
      <c r="AJ30" s="296">
        <v>3.6701626156377434E-6</v>
      </c>
      <c r="AK30" s="296">
        <v>6.3139780790526831E-5</v>
      </c>
      <c r="AL30" s="296">
        <v>0</v>
      </c>
      <c r="AM30" s="296">
        <v>0</v>
      </c>
      <c r="AN30" s="296">
        <v>7.4640556121440555E-7</v>
      </c>
      <c r="AO30" s="296">
        <v>1.936450254485201E-6</v>
      </c>
      <c r="AP30" s="296">
        <v>1.5054231989335645E-6</v>
      </c>
      <c r="AQ30" s="296">
        <v>0</v>
      </c>
      <c r="AR30" s="296">
        <v>2.9269457680493429E-5</v>
      </c>
      <c r="AS30" s="296">
        <v>2.7646032361648911E-6</v>
      </c>
      <c r="AT30" s="296">
        <v>1.1323964805954338E-5</v>
      </c>
      <c r="AU30" s="296">
        <v>5.5641411506489901E-6</v>
      </c>
      <c r="AV30" s="296">
        <v>1.7842388579751742E-5</v>
      </c>
      <c r="AW30" s="296">
        <v>1.2878732778761766E-4</v>
      </c>
      <c r="AX30" s="296">
        <v>1.1830573480726618E-4</v>
      </c>
      <c r="AY30" s="296">
        <v>1.001470794356085E-4</v>
      </c>
      <c r="AZ30" s="296">
        <v>2.6042026041056868E-4</v>
      </c>
      <c r="BA30" s="296">
        <v>3.1433002814670229E-4</v>
      </c>
      <c r="BB30" s="296">
        <v>9.5360937711386369E-6</v>
      </c>
      <c r="BC30" s="296">
        <v>1.9759574536663992E-4</v>
      </c>
      <c r="BD30" s="296">
        <v>1.1024590063148973E-4</v>
      </c>
      <c r="BE30" s="296">
        <v>7.0525467256629513E-5</v>
      </c>
      <c r="BF30" s="296">
        <v>4.9974854286569375E-5</v>
      </c>
      <c r="BG30" s="296">
        <v>2.1388654550733428E-4</v>
      </c>
      <c r="BH30" s="296">
        <v>1.1091321294142056E-5</v>
      </c>
      <c r="BI30" s="296">
        <v>1.4968411440523352E-4</v>
      </c>
      <c r="BJ30" s="296">
        <v>3.0393483200893546E-6</v>
      </c>
      <c r="BK30" s="296">
        <v>8.8822568058313294E-6</v>
      </c>
      <c r="BL30" s="296">
        <v>1.2801278963045856E-5</v>
      </c>
      <c r="BM30" s="296">
        <v>8.4434033374090382E-6</v>
      </c>
      <c r="BN30" s="296">
        <v>1.0729545162898243E-6</v>
      </c>
      <c r="BO30" s="296">
        <v>1.9506616422852284E-6</v>
      </c>
      <c r="BP30" s="296">
        <v>1.5713397382993777E-5</v>
      </c>
      <c r="BQ30" s="296">
        <v>4.8145952641897678E-6</v>
      </c>
      <c r="BR30" s="296">
        <v>3.5565667158670158E-6</v>
      </c>
      <c r="BS30" s="296">
        <v>7.9561411427086315E-6</v>
      </c>
      <c r="BT30" s="296">
        <v>4.487040049510751E-6</v>
      </c>
      <c r="BU30" s="296">
        <v>2.9017137967512134E-6</v>
      </c>
      <c r="BV30" s="296">
        <v>4.5506404181671602E-6</v>
      </c>
      <c r="BW30" s="296">
        <v>1.1623883943347937E-6</v>
      </c>
      <c r="BX30" s="296">
        <v>3.6345898858519808E-6</v>
      </c>
      <c r="BY30" s="296">
        <v>2.5371099046503898E-6</v>
      </c>
      <c r="BZ30" s="296">
        <v>3.9946829806951681E-6</v>
      </c>
      <c r="CA30" s="296">
        <v>5.0177553002700778E-6</v>
      </c>
      <c r="CB30" s="296">
        <v>4.5428626861969315E-6</v>
      </c>
      <c r="CC30" s="296">
        <v>5.2159706974305583E-6</v>
      </c>
      <c r="CD30" s="296">
        <v>7.8059491209296826E-6</v>
      </c>
      <c r="CE30" s="296">
        <v>7.8559773655054802E-6</v>
      </c>
      <c r="CF30" s="296">
        <v>1.2338135597815231E-6</v>
      </c>
      <c r="CG30" s="296">
        <v>3.4354458863956465E-6</v>
      </c>
      <c r="CH30" s="296">
        <v>3.4723798515130024E-6</v>
      </c>
      <c r="CI30" s="296">
        <v>1.0697737003377363E-5</v>
      </c>
      <c r="CJ30" s="296">
        <v>3.3516709866195779E-6</v>
      </c>
      <c r="CK30" s="296">
        <v>3.1995667572231934E-6</v>
      </c>
      <c r="CL30" s="296">
        <v>9.1265168330475306E-6</v>
      </c>
      <c r="CM30" s="296">
        <v>6.2601522541670252E-6</v>
      </c>
      <c r="CN30" s="296">
        <v>3.8260169298759161E-6</v>
      </c>
      <c r="CO30" s="296">
        <v>3.2461725186444527E-6</v>
      </c>
      <c r="CP30" s="296">
        <v>5.9723639504629337E-6</v>
      </c>
      <c r="CQ30" s="296">
        <v>2.6442733556194079E-6</v>
      </c>
      <c r="CR30" s="296">
        <v>3.2395355043196602E-6</v>
      </c>
      <c r="CS30" s="296">
        <v>7.3893360044776701E-6</v>
      </c>
      <c r="CT30" s="296">
        <v>4.0815589638277252E-6</v>
      </c>
      <c r="CU30" s="296">
        <v>3.8738262851064445E-6</v>
      </c>
      <c r="CV30" s="296">
        <v>2.8135036861580469E-6</v>
      </c>
      <c r="CW30" s="296">
        <v>4.3902098243007907E-6</v>
      </c>
      <c r="CX30" s="296">
        <v>5.303648400974551E-6</v>
      </c>
      <c r="CY30" s="296">
        <v>2.7178539171848203E-6</v>
      </c>
      <c r="CZ30" s="296">
        <v>6.3445985401782578E-5</v>
      </c>
      <c r="DA30" s="296">
        <v>1.3083918661866019E-4</v>
      </c>
      <c r="DB30" s="326">
        <v>1.0130998771377535</v>
      </c>
      <c r="DC30" s="326">
        <v>0.77977284096504407</v>
      </c>
    </row>
    <row r="31" spans="1:107" s="299" customFormat="1" ht="15" customHeight="1">
      <c r="A31" s="300" t="s">
        <v>356</v>
      </c>
      <c r="B31" s="301" t="s">
        <v>614</v>
      </c>
      <c r="C31" s="295">
        <v>1.8083551492599853E-10</v>
      </c>
      <c r="D31" s="296">
        <v>2.9836650198845765E-9</v>
      </c>
      <c r="E31" s="296">
        <v>2.8646441655993726E-9</v>
      </c>
      <c r="F31" s="296">
        <v>5.4865576675592346E-11</v>
      </c>
      <c r="G31" s="296">
        <v>6.687267585324305E-10</v>
      </c>
      <c r="H31" s="296">
        <v>0</v>
      </c>
      <c r="I31" s="296">
        <v>0</v>
      </c>
      <c r="J31" s="296">
        <v>1.0072498406901331E-11</v>
      </c>
      <c r="K31" s="296">
        <v>1.2191748491633783E-9</v>
      </c>
      <c r="L31" s="296">
        <v>1.3761387631695399E-10</v>
      </c>
      <c r="M31" s="296">
        <v>7.8594165708438852E-11</v>
      </c>
      <c r="N31" s="296">
        <v>1.4580776583647198E-10</v>
      </c>
      <c r="O31" s="296">
        <v>1.2108109603524614E-10</v>
      </c>
      <c r="P31" s="296">
        <v>1.7132378152879821E-11</v>
      </c>
      <c r="Q31" s="296">
        <v>3.9129657273836323E-10</v>
      </c>
      <c r="R31" s="296">
        <v>6.2850856943846668E-12</v>
      </c>
      <c r="S31" s="296">
        <v>4.5368818018120613E-12</v>
      </c>
      <c r="T31" s="296">
        <v>1.9155738227350427E-11</v>
      </c>
      <c r="U31" s="296">
        <v>4.8939458374050703E-12</v>
      </c>
      <c r="V31" s="296">
        <v>9.2132925230031194E-12</v>
      </c>
      <c r="W31" s="296">
        <v>9.1804748501826053E-12</v>
      </c>
      <c r="X31" s="296">
        <v>5.5349094546800437E-12</v>
      </c>
      <c r="Y31" s="296">
        <v>1.5132029303647639E-11</v>
      </c>
      <c r="Z31" s="296">
        <v>3.2759653427799659E-11</v>
      </c>
      <c r="AA31" s="296">
        <v>1.4006802374622339E-11</v>
      </c>
      <c r="AB31" s="296">
        <v>8.9636461624926231E-12</v>
      </c>
      <c r="AC31" s="296">
        <v>1.0000000082066227</v>
      </c>
      <c r="AD31" s="296">
        <v>1.5933155493075031E-11</v>
      </c>
      <c r="AE31" s="296">
        <v>1.5451040947215491E-11</v>
      </c>
      <c r="AF31" s="296">
        <v>4.7289481091437123E-12</v>
      </c>
      <c r="AG31" s="296">
        <v>1.369938123597198E-11</v>
      </c>
      <c r="AH31" s="296">
        <v>3.4031317578668333E-11</v>
      </c>
      <c r="AI31" s="296">
        <v>2.1141390832064731E-11</v>
      </c>
      <c r="AJ31" s="296">
        <v>1.797432277516876E-11</v>
      </c>
      <c r="AK31" s="296">
        <v>1.8448173311023003E-11</v>
      </c>
      <c r="AL31" s="296">
        <v>0</v>
      </c>
      <c r="AM31" s="296">
        <v>0</v>
      </c>
      <c r="AN31" s="296">
        <v>2.5889224267772856E-12</v>
      </c>
      <c r="AO31" s="296">
        <v>8.5787017496832605E-12</v>
      </c>
      <c r="AP31" s="296">
        <v>6.6706464141432751E-12</v>
      </c>
      <c r="AQ31" s="296">
        <v>0</v>
      </c>
      <c r="AR31" s="296">
        <v>4.2383499615065803E-12</v>
      </c>
      <c r="AS31" s="296">
        <v>4.5678054876040538E-12</v>
      </c>
      <c r="AT31" s="296">
        <v>4.95760434482193E-12</v>
      </c>
      <c r="AU31" s="296">
        <v>1.5086064682286751E-11</v>
      </c>
      <c r="AV31" s="296">
        <v>1.5242021136372502E-11</v>
      </c>
      <c r="AW31" s="296">
        <v>1.3509807518289764E-11</v>
      </c>
      <c r="AX31" s="296">
        <v>1.1297879357245102E-11</v>
      </c>
      <c r="AY31" s="296">
        <v>1.1108146027673891E-11</v>
      </c>
      <c r="AZ31" s="296">
        <v>1.8846227740022961E-11</v>
      </c>
      <c r="BA31" s="296">
        <v>1.3331596459266008E-11</v>
      </c>
      <c r="BB31" s="296">
        <v>1.4307564932369153E-11</v>
      </c>
      <c r="BC31" s="296">
        <v>1.1439487464153095E-11</v>
      </c>
      <c r="BD31" s="296">
        <v>1.3322097903315059E-11</v>
      </c>
      <c r="BE31" s="296">
        <v>1.1612905775245175E-11</v>
      </c>
      <c r="BF31" s="296">
        <v>7.5702862816427037E-12</v>
      </c>
      <c r="BG31" s="296">
        <v>1.2068767367758677E-11</v>
      </c>
      <c r="BH31" s="296">
        <v>2.3585234209965337E-11</v>
      </c>
      <c r="BI31" s="296">
        <v>8.5728379221833418E-12</v>
      </c>
      <c r="BJ31" s="296">
        <v>1.8296441104482086E-11</v>
      </c>
      <c r="BK31" s="296">
        <v>1.4098236281624751E-11</v>
      </c>
      <c r="BL31" s="296">
        <v>1.6609349328359284E-11</v>
      </c>
      <c r="BM31" s="296">
        <v>2.1175594234510012E-11</v>
      </c>
      <c r="BN31" s="296">
        <v>5.5023937628146692E-12</v>
      </c>
      <c r="BO31" s="296">
        <v>9.7376955943909798E-12</v>
      </c>
      <c r="BP31" s="296">
        <v>2.4112543402567642E-11</v>
      </c>
      <c r="BQ31" s="296">
        <v>2.4046205818724214E-9</v>
      </c>
      <c r="BR31" s="296">
        <v>1.2945204961179498E-11</v>
      </c>
      <c r="BS31" s="296">
        <v>1.4422529747128262E-11</v>
      </c>
      <c r="BT31" s="296">
        <v>1.914691232466526E-11</v>
      </c>
      <c r="BU31" s="296">
        <v>1.2414703633683102E-11</v>
      </c>
      <c r="BV31" s="296">
        <v>2.1803098460047031E-11</v>
      </c>
      <c r="BW31" s="296">
        <v>2.0045426515938532E-12</v>
      </c>
      <c r="BX31" s="296">
        <v>4.8717020675462744E-11</v>
      </c>
      <c r="BY31" s="296">
        <v>1.6986850291158391E-11</v>
      </c>
      <c r="BZ31" s="296">
        <v>8.9108953770504277E-12</v>
      </c>
      <c r="CA31" s="296">
        <v>6.124229104549771E-11</v>
      </c>
      <c r="CB31" s="296">
        <v>2.3156317018806165E-11</v>
      </c>
      <c r="CC31" s="296">
        <v>2.0292726484500922E-11</v>
      </c>
      <c r="CD31" s="296">
        <v>9.7569436450771904E-10</v>
      </c>
      <c r="CE31" s="296">
        <v>4.4905697944046325E-11</v>
      </c>
      <c r="CF31" s="296">
        <v>2.1929912692666346E-10</v>
      </c>
      <c r="CG31" s="296">
        <v>7.4510246870550141E-11</v>
      </c>
      <c r="CH31" s="296">
        <v>4.4203811351908472E-11</v>
      </c>
      <c r="CI31" s="296">
        <v>1.8513583259309321E-11</v>
      </c>
      <c r="CJ31" s="296">
        <v>1.4848993468071109E-10</v>
      </c>
      <c r="CK31" s="296">
        <v>4.0524312032506551E-11</v>
      </c>
      <c r="CL31" s="296">
        <v>1.1383497574813479E-10</v>
      </c>
      <c r="CM31" s="296">
        <v>3.7868344815320003E-8</v>
      </c>
      <c r="CN31" s="296">
        <v>2.1392007902102848E-9</v>
      </c>
      <c r="CO31" s="296">
        <v>9.5599918073963086E-10</v>
      </c>
      <c r="CP31" s="296">
        <v>1.0774181825302477E-11</v>
      </c>
      <c r="CQ31" s="296">
        <v>9.3906384521774007E-12</v>
      </c>
      <c r="CR31" s="296">
        <v>2.1455058397670433E-11</v>
      </c>
      <c r="CS31" s="296">
        <v>9.3528831301878424E-12</v>
      </c>
      <c r="CT31" s="296">
        <v>1.4110848238824399E-11</v>
      </c>
      <c r="CU31" s="296">
        <v>1.0459021225605047E-10</v>
      </c>
      <c r="CV31" s="296">
        <v>7.5635087853329379E-11</v>
      </c>
      <c r="CW31" s="296">
        <v>2.5163675694548637E-11</v>
      </c>
      <c r="CX31" s="296">
        <v>2.6506814867543844E-11</v>
      </c>
      <c r="CY31" s="296">
        <v>3.2016964808067469E-11</v>
      </c>
      <c r="CZ31" s="296">
        <v>3.6219891675260374E-12</v>
      </c>
      <c r="DA31" s="296">
        <v>8.6127036520410923E-10</v>
      </c>
      <c r="DB31" s="326">
        <v>1.0000000641973119</v>
      </c>
      <c r="DC31" s="326">
        <v>0.76969004598777269</v>
      </c>
    </row>
    <row r="32" spans="1:107" s="299" customFormat="1" ht="15" customHeight="1">
      <c r="A32" s="300" t="s">
        <v>357</v>
      </c>
      <c r="B32" s="301" t="s">
        <v>615</v>
      </c>
      <c r="C32" s="295">
        <v>6.5822090787912154E-4</v>
      </c>
      <c r="D32" s="296">
        <v>8.5601226974366652E-5</v>
      </c>
      <c r="E32" s="296">
        <v>1.4786596473664946E-4</v>
      </c>
      <c r="F32" s="296">
        <v>1.2478130088456479E-4</v>
      </c>
      <c r="G32" s="296">
        <v>5.2713206427796109E-5</v>
      </c>
      <c r="H32" s="296">
        <v>0</v>
      </c>
      <c r="I32" s="296">
        <v>0</v>
      </c>
      <c r="J32" s="296">
        <v>2.452443625171517E-4</v>
      </c>
      <c r="K32" s="296">
        <v>4.9048946991664043E-5</v>
      </c>
      <c r="L32" s="296">
        <v>1.9780545825748989E-5</v>
      </c>
      <c r="M32" s="296">
        <v>2.8097054889160601E-4</v>
      </c>
      <c r="N32" s="296">
        <v>1.0657426798490731E-4</v>
      </c>
      <c r="O32" s="296">
        <v>6.6246963153087222E-5</v>
      </c>
      <c r="P32" s="296">
        <v>4.3496538847899709E-5</v>
      </c>
      <c r="Q32" s="296">
        <v>1.0676343741907771E-4</v>
      </c>
      <c r="R32" s="296">
        <v>1.7762447050472508E-4</v>
      </c>
      <c r="S32" s="296">
        <v>3.5117945591791537E-5</v>
      </c>
      <c r="T32" s="296">
        <v>5.9141151193146729E-4</v>
      </c>
      <c r="U32" s="296">
        <v>4.3563573376199672E-4</v>
      </c>
      <c r="V32" s="296">
        <v>5.210496894646066E-4</v>
      </c>
      <c r="W32" s="296">
        <v>3.1856441199843376E-4</v>
      </c>
      <c r="X32" s="296">
        <v>6.0696026819147047E-4</v>
      </c>
      <c r="Y32" s="296">
        <v>1.0297657312887159E-4</v>
      </c>
      <c r="Z32" s="296">
        <v>1.1369326301978302E-4</v>
      </c>
      <c r="AA32" s="296">
        <v>4.0180250313314445E-4</v>
      </c>
      <c r="AB32" s="296">
        <v>3.0928945099788701E-4</v>
      </c>
      <c r="AC32" s="296">
        <v>2.8980870319115072E-4</v>
      </c>
      <c r="AD32" s="296">
        <v>1.0031098486371686</v>
      </c>
      <c r="AE32" s="296">
        <v>6.5800866204082404E-4</v>
      </c>
      <c r="AF32" s="296">
        <v>1.2261614099155576E-4</v>
      </c>
      <c r="AG32" s="296">
        <v>2.818323403984111E-4</v>
      </c>
      <c r="AH32" s="296">
        <v>1.6690949249231358E-4</v>
      </c>
      <c r="AI32" s="296">
        <v>5.3429119139201915E-5</v>
      </c>
      <c r="AJ32" s="296">
        <v>1.2082835723634234E-4</v>
      </c>
      <c r="AK32" s="296">
        <v>5.176078889035764E-4</v>
      </c>
      <c r="AL32" s="296">
        <v>0</v>
      </c>
      <c r="AM32" s="296">
        <v>0</v>
      </c>
      <c r="AN32" s="296">
        <v>1.4717588781252968E-5</v>
      </c>
      <c r="AO32" s="296">
        <v>7.9934263901272794E-5</v>
      </c>
      <c r="AP32" s="296">
        <v>9.2797912002584085E-6</v>
      </c>
      <c r="AQ32" s="296">
        <v>0</v>
      </c>
      <c r="AR32" s="296">
        <v>6.9988139681386298E-5</v>
      </c>
      <c r="AS32" s="296">
        <v>1.9068749579385268E-4</v>
      </c>
      <c r="AT32" s="296">
        <v>1.1259745614065859E-4</v>
      </c>
      <c r="AU32" s="296">
        <v>7.1157633137632284E-5</v>
      </c>
      <c r="AV32" s="296">
        <v>9.8626507730258526E-5</v>
      </c>
      <c r="AW32" s="296">
        <v>2.6656580090319291E-4</v>
      </c>
      <c r="AX32" s="296">
        <v>5.8203873476030022E-5</v>
      </c>
      <c r="AY32" s="296">
        <v>9.8712499155224355E-5</v>
      </c>
      <c r="AZ32" s="296">
        <v>9.6243705641233643E-5</v>
      </c>
      <c r="BA32" s="296">
        <v>9.9091037152257159E-5</v>
      </c>
      <c r="BB32" s="296">
        <v>8.7638423490978142E-5</v>
      </c>
      <c r="BC32" s="296">
        <v>1.3105974409177956E-4</v>
      </c>
      <c r="BD32" s="296">
        <v>1.6038458604422835E-4</v>
      </c>
      <c r="BE32" s="296">
        <v>8.6541620431262176E-5</v>
      </c>
      <c r="BF32" s="296">
        <v>1.4635896556286114E-4</v>
      </c>
      <c r="BG32" s="296">
        <v>3.0714957486882241E-4</v>
      </c>
      <c r="BH32" s="296">
        <v>9.2767952011539861E-5</v>
      </c>
      <c r="BI32" s="296">
        <v>2.2494806007926618E-4</v>
      </c>
      <c r="BJ32" s="296">
        <v>1.621219005712752E-5</v>
      </c>
      <c r="BK32" s="296">
        <v>1.0968260014334923E-4</v>
      </c>
      <c r="BL32" s="296">
        <v>1.415857095672505E-4</v>
      </c>
      <c r="BM32" s="296">
        <v>5.191998900106733E-5</v>
      </c>
      <c r="BN32" s="296">
        <v>1.3967828480387946E-5</v>
      </c>
      <c r="BO32" s="296">
        <v>5.0490124003828045E-5</v>
      </c>
      <c r="BP32" s="296">
        <v>2.9189507652264797E-5</v>
      </c>
      <c r="BQ32" s="296">
        <v>1.1279220057571186E-4</v>
      </c>
      <c r="BR32" s="296">
        <v>1.2522469462666627E-5</v>
      </c>
      <c r="BS32" s="296">
        <v>1.4060498446186506E-5</v>
      </c>
      <c r="BT32" s="296">
        <v>1.7093940109993563E-5</v>
      </c>
      <c r="BU32" s="296">
        <v>1.4482577056199733E-5</v>
      </c>
      <c r="BV32" s="296">
        <v>1.2948757880222954E-5</v>
      </c>
      <c r="BW32" s="296">
        <v>8.6650755134690054E-6</v>
      </c>
      <c r="BX32" s="296">
        <v>1.5509776679879973E-5</v>
      </c>
      <c r="BY32" s="296">
        <v>2.3185418545681423E-5</v>
      </c>
      <c r="BZ32" s="296">
        <v>5.3832804734658389E-5</v>
      </c>
      <c r="CA32" s="296">
        <v>2.1255728795150645E-5</v>
      </c>
      <c r="CB32" s="296">
        <v>3.0559362576053467E-5</v>
      </c>
      <c r="CC32" s="296">
        <v>2.1032400413917102E-5</v>
      </c>
      <c r="CD32" s="296">
        <v>2.5640009674558333E-5</v>
      </c>
      <c r="CE32" s="296">
        <v>4.0452741372633414E-5</v>
      </c>
      <c r="CF32" s="296">
        <v>8.6755407183833585E-6</v>
      </c>
      <c r="CG32" s="296">
        <v>2.1030591787327692E-5</v>
      </c>
      <c r="CH32" s="296">
        <v>4.0986894438299735E-5</v>
      </c>
      <c r="CI32" s="296">
        <v>1.0610196785233116E-4</v>
      </c>
      <c r="CJ32" s="296">
        <v>3.8330883249129537E-5</v>
      </c>
      <c r="CK32" s="296">
        <v>1.2527432337203949E-5</v>
      </c>
      <c r="CL32" s="296">
        <v>1.4401668908517611E-4</v>
      </c>
      <c r="CM32" s="296">
        <v>4.6813913553273489E-5</v>
      </c>
      <c r="CN32" s="296">
        <v>7.6580403019810763E-5</v>
      </c>
      <c r="CO32" s="296">
        <v>6.9364938671750417E-5</v>
      </c>
      <c r="CP32" s="296">
        <v>6.78529234958795E-5</v>
      </c>
      <c r="CQ32" s="296">
        <v>7.0706088430224213E-5</v>
      </c>
      <c r="CR32" s="296">
        <v>4.8638959774369976E-5</v>
      </c>
      <c r="CS32" s="296">
        <v>1.2801786481734219E-4</v>
      </c>
      <c r="CT32" s="296">
        <v>7.0119343531376872E-5</v>
      </c>
      <c r="CU32" s="296">
        <v>8.6265603035738981E-5</v>
      </c>
      <c r="CV32" s="296">
        <v>6.3359210649385834E-5</v>
      </c>
      <c r="CW32" s="296">
        <v>3.8429718502975792E-4</v>
      </c>
      <c r="CX32" s="296">
        <v>4.9865991639268988E-5</v>
      </c>
      <c r="CY32" s="296">
        <v>1.5658332384057438E-4</v>
      </c>
      <c r="CZ32" s="296">
        <v>2.4991853683973756E-4</v>
      </c>
      <c r="DA32" s="296">
        <v>8.2428032987702404E-5</v>
      </c>
      <c r="DB32" s="326">
        <v>1.0162845421306212</v>
      </c>
      <c r="DC32" s="326">
        <v>0.78222404575249938</v>
      </c>
    </row>
    <row r="33" spans="1:107" s="299" customFormat="1" ht="15" customHeight="1">
      <c r="A33" s="300" t="s">
        <v>358</v>
      </c>
      <c r="B33" s="301" t="s">
        <v>616</v>
      </c>
      <c r="C33" s="295">
        <v>1.6465678712563828E-3</v>
      </c>
      <c r="D33" s="296">
        <v>8.000081776805652E-4</v>
      </c>
      <c r="E33" s="296">
        <v>7.6662570931079603E-4</v>
      </c>
      <c r="F33" s="296">
        <v>4.7864878528769235E-3</v>
      </c>
      <c r="G33" s="296">
        <v>3.632927017356978E-3</v>
      </c>
      <c r="H33" s="296">
        <v>0</v>
      </c>
      <c r="I33" s="296">
        <v>0</v>
      </c>
      <c r="J33" s="296">
        <v>8.1491307983413402E-3</v>
      </c>
      <c r="K33" s="296">
        <v>4.7550822765366158E-4</v>
      </c>
      <c r="L33" s="296">
        <v>1.1775271891701913E-3</v>
      </c>
      <c r="M33" s="296">
        <v>9.4637657268076324E-4</v>
      </c>
      <c r="N33" s="296">
        <v>4.5189148664157166E-4</v>
      </c>
      <c r="O33" s="296">
        <v>7.6358360699999299E-4</v>
      </c>
      <c r="P33" s="296">
        <v>4.8734775883900716E-4</v>
      </c>
      <c r="Q33" s="296">
        <v>1.1892823571251576E-3</v>
      </c>
      <c r="R33" s="296">
        <v>5.1924090522851316E-4</v>
      </c>
      <c r="S33" s="296">
        <v>1.098749602030244E-4</v>
      </c>
      <c r="T33" s="296">
        <v>1.807677363158997E-3</v>
      </c>
      <c r="U33" s="296">
        <v>4.568354838936175E-4</v>
      </c>
      <c r="V33" s="296">
        <v>1.0943854443946116E-3</v>
      </c>
      <c r="W33" s="296">
        <v>7.089891171705552E-4</v>
      </c>
      <c r="X33" s="296">
        <v>5.1738491142750754E-4</v>
      </c>
      <c r="Y33" s="296">
        <v>4.2844828277602155E-3</v>
      </c>
      <c r="Z33" s="296">
        <v>1.2820454770054745E-3</v>
      </c>
      <c r="AA33" s="296">
        <v>8.6078113680268661E-4</v>
      </c>
      <c r="AB33" s="296">
        <v>2.8430451723048607E-4</v>
      </c>
      <c r="AC33" s="296">
        <v>4.1704374958621908E-4</v>
      </c>
      <c r="AD33" s="296">
        <v>7.805912177250335E-4</v>
      </c>
      <c r="AE33" s="296">
        <v>1.0125960166673138</v>
      </c>
      <c r="AF33" s="296">
        <v>2.1769641016957487E-4</v>
      </c>
      <c r="AG33" s="296">
        <v>4.3382208874423748E-4</v>
      </c>
      <c r="AH33" s="296">
        <v>6.9320257306315321E-4</v>
      </c>
      <c r="AI33" s="296">
        <v>2.0682383508822191E-3</v>
      </c>
      <c r="AJ33" s="296">
        <v>2.4161021974572986E-3</v>
      </c>
      <c r="AK33" s="296">
        <v>2.6426860662771409E-3</v>
      </c>
      <c r="AL33" s="296">
        <v>0</v>
      </c>
      <c r="AM33" s="296">
        <v>0</v>
      </c>
      <c r="AN33" s="296">
        <v>8.4763174887698164E-4</v>
      </c>
      <c r="AO33" s="296">
        <v>9.8191448309671863E-4</v>
      </c>
      <c r="AP33" s="296">
        <v>9.3271494713865241E-4</v>
      </c>
      <c r="AQ33" s="296">
        <v>0</v>
      </c>
      <c r="AR33" s="296">
        <v>3.80453215582864E-4</v>
      </c>
      <c r="AS33" s="296">
        <v>6.1093620476061728E-4</v>
      </c>
      <c r="AT33" s="296">
        <v>6.0656808565723763E-4</v>
      </c>
      <c r="AU33" s="296">
        <v>3.9721476437499576E-4</v>
      </c>
      <c r="AV33" s="296">
        <v>3.5694361343475268E-4</v>
      </c>
      <c r="AW33" s="296">
        <v>4.3129455896254317E-4</v>
      </c>
      <c r="AX33" s="296">
        <v>5.0091377868679361E-4</v>
      </c>
      <c r="AY33" s="296">
        <v>2.7288038955016332E-4</v>
      </c>
      <c r="AZ33" s="296">
        <v>3.481788563457205E-4</v>
      </c>
      <c r="BA33" s="296">
        <v>2.9706878807294717E-4</v>
      </c>
      <c r="BB33" s="296">
        <v>2.3754579533828349E-4</v>
      </c>
      <c r="BC33" s="296">
        <v>5.2845901464038895E-4</v>
      </c>
      <c r="BD33" s="296">
        <v>2.0954420736445938E-4</v>
      </c>
      <c r="BE33" s="296">
        <v>2.6199452392612334E-4</v>
      </c>
      <c r="BF33" s="296">
        <v>2.3435441080256358E-4</v>
      </c>
      <c r="BG33" s="296">
        <v>2.976065810757368E-4</v>
      </c>
      <c r="BH33" s="296">
        <v>3.4566176737076777E-4</v>
      </c>
      <c r="BI33" s="296">
        <v>5.5174177313837484E-4</v>
      </c>
      <c r="BJ33" s="296">
        <v>1.993718267479161E-3</v>
      </c>
      <c r="BK33" s="296">
        <v>7.0010025945925968E-4</v>
      </c>
      <c r="BL33" s="296">
        <v>8.3582674966408387E-4</v>
      </c>
      <c r="BM33" s="296">
        <v>1.9847350273196509E-3</v>
      </c>
      <c r="BN33" s="296">
        <v>1.6081447079176086E-3</v>
      </c>
      <c r="BO33" s="296">
        <v>4.1257597692829495E-3</v>
      </c>
      <c r="BP33" s="296">
        <v>8.7625141737945162E-4</v>
      </c>
      <c r="BQ33" s="296">
        <v>2.1288517495212872E-3</v>
      </c>
      <c r="BR33" s="296">
        <v>9.7549499956689966E-4</v>
      </c>
      <c r="BS33" s="296">
        <v>8.3754396413598638E-4</v>
      </c>
      <c r="BT33" s="296">
        <v>3.1030735900480425E-4</v>
      </c>
      <c r="BU33" s="296">
        <v>3.8491231563455208E-4</v>
      </c>
      <c r="BV33" s="296">
        <v>2.6144846595484568E-4</v>
      </c>
      <c r="BW33" s="296">
        <v>6.8730764676060469E-5</v>
      </c>
      <c r="BX33" s="296">
        <v>4.9459577775767393E-4</v>
      </c>
      <c r="BY33" s="296">
        <v>4.3792177103303409E-3</v>
      </c>
      <c r="BZ33" s="296">
        <v>1.3030815499952832E-2</v>
      </c>
      <c r="CA33" s="296">
        <v>5.4041078809255339E-3</v>
      </c>
      <c r="CB33" s="296">
        <v>6.2000874162305977E-3</v>
      </c>
      <c r="CC33" s="296">
        <v>1.9449054495442187E-3</v>
      </c>
      <c r="CD33" s="296">
        <v>3.9583974938871177E-4</v>
      </c>
      <c r="CE33" s="296">
        <v>4.6449239654459674E-4</v>
      </c>
      <c r="CF33" s="296">
        <v>7.7471087121425586E-4</v>
      </c>
      <c r="CG33" s="296">
        <v>3.0912158461269434E-4</v>
      </c>
      <c r="CH33" s="296">
        <v>4.0326037135393763E-4</v>
      </c>
      <c r="CI33" s="296">
        <v>5.0571685626561215E-4</v>
      </c>
      <c r="CJ33" s="296">
        <v>9.6238286434573942E-4</v>
      </c>
      <c r="CK33" s="296">
        <v>4.669664492675358E-4</v>
      </c>
      <c r="CL33" s="296">
        <v>5.4903754590635446E-4</v>
      </c>
      <c r="CM33" s="296">
        <v>3.708861697466183E-4</v>
      </c>
      <c r="CN33" s="296">
        <v>4.8384464683813425E-4</v>
      </c>
      <c r="CO33" s="296">
        <v>6.058244355088791E-4</v>
      </c>
      <c r="CP33" s="296">
        <v>5.6748946023905261E-4</v>
      </c>
      <c r="CQ33" s="296">
        <v>4.099979630436065E-4</v>
      </c>
      <c r="CR33" s="296">
        <v>3.0762966110364575E-4</v>
      </c>
      <c r="CS33" s="296">
        <v>3.8958954515693899E-4</v>
      </c>
      <c r="CT33" s="296">
        <v>3.5900917848523557E-4</v>
      </c>
      <c r="CU33" s="296">
        <v>9.2912212864940721E-4</v>
      </c>
      <c r="CV33" s="296">
        <v>8.2848065885192249E-4</v>
      </c>
      <c r="CW33" s="296">
        <v>1.065351124141611E-3</v>
      </c>
      <c r="CX33" s="296">
        <v>1.1370973145344682E-3</v>
      </c>
      <c r="CY33" s="296">
        <v>8.634314154127114E-4</v>
      </c>
      <c r="CZ33" s="296">
        <v>2.8994228946024723E-4</v>
      </c>
      <c r="DA33" s="296">
        <v>2.4685531796687405E-3</v>
      </c>
      <c r="DB33" s="327">
        <v>1.133549621011104</v>
      </c>
      <c r="DC33" s="327">
        <v>0.8724818039144725</v>
      </c>
    </row>
    <row r="34" spans="1:107" s="299" customFormat="1" ht="15" customHeight="1">
      <c r="A34" s="300" t="s">
        <v>359</v>
      </c>
      <c r="B34" s="301" t="s">
        <v>617</v>
      </c>
      <c r="C34" s="295">
        <v>8.5260633961826754E-4</v>
      </c>
      <c r="D34" s="296">
        <v>3.3049102875684242E-4</v>
      </c>
      <c r="E34" s="296">
        <v>7.9165608781544335E-4</v>
      </c>
      <c r="F34" s="296">
        <v>2.0701956493042106E-3</v>
      </c>
      <c r="G34" s="296">
        <v>1.7376919459563933E-3</v>
      </c>
      <c r="H34" s="296">
        <v>0</v>
      </c>
      <c r="I34" s="296">
        <v>0</v>
      </c>
      <c r="J34" s="296">
        <v>2.2314246214708133E-4</v>
      </c>
      <c r="K34" s="296">
        <v>4.7200241163603359E-4</v>
      </c>
      <c r="L34" s="296">
        <v>1.7530322180039125E-3</v>
      </c>
      <c r="M34" s="296">
        <v>5.4483358637325084E-4</v>
      </c>
      <c r="N34" s="296">
        <v>1.600278888572644E-3</v>
      </c>
      <c r="O34" s="296">
        <v>2.0217371641391654E-3</v>
      </c>
      <c r="P34" s="296">
        <v>2.3346821036121491E-3</v>
      </c>
      <c r="Q34" s="296">
        <v>3.2521231206634088E-4</v>
      </c>
      <c r="R34" s="296">
        <v>3.1106852664451306E-4</v>
      </c>
      <c r="S34" s="296">
        <v>3.4851479472002754E-4</v>
      </c>
      <c r="T34" s="296">
        <v>1.3316755956334916E-3</v>
      </c>
      <c r="U34" s="296">
        <v>3.3901324884124426E-3</v>
      </c>
      <c r="V34" s="296">
        <v>1.7025576834397815E-3</v>
      </c>
      <c r="W34" s="296">
        <v>9.2162310052954499E-3</v>
      </c>
      <c r="X34" s="296">
        <v>5.7416788499672347E-3</v>
      </c>
      <c r="Y34" s="296">
        <v>1.2260869179858006E-3</v>
      </c>
      <c r="Z34" s="296">
        <v>4.3496427036656185E-4</v>
      </c>
      <c r="AA34" s="296">
        <v>2.1299751947887892E-4</v>
      </c>
      <c r="AB34" s="296">
        <v>8.6500093831313996E-4</v>
      </c>
      <c r="AC34" s="296">
        <v>4.26665739132425E-3</v>
      </c>
      <c r="AD34" s="296">
        <v>1.7079380961499866E-3</v>
      </c>
      <c r="AE34" s="296">
        <v>8.3681847599205938E-5</v>
      </c>
      <c r="AF34" s="296">
        <v>1.0204296138553739</v>
      </c>
      <c r="AG34" s="296">
        <v>6.8455752060576705E-3</v>
      </c>
      <c r="AH34" s="296">
        <v>2.6386406687674683E-3</v>
      </c>
      <c r="AI34" s="296">
        <v>4.7554417486742216E-3</v>
      </c>
      <c r="AJ34" s="296">
        <v>2.158090578875706E-4</v>
      </c>
      <c r="AK34" s="296">
        <v>5.5595766991561901E-4</v>
      </c>
      <c r="AL34" s="296">
        <v>0</v>
      </c>
      <c r="AM34" s="296">
        <v>0</v>
      </c>
      <c r="AN34" s="296">
        <v>4.8007205103421378E-5</v>
      </c>
      <c r="AO34" s="296">
        <v>1.2376117253541858E-4</v>
      </c>
      <c r="AP34" s="296">
        <v>1.7657066818694753E-4</v>
      </c>
      <c r="AQ34" s="296">
        <v>0</v>
      </c>
      <c r="AR34" s="296">
        <v>2.6470802264423425E-4</v>
      </c>
      <c r="AS34" s="296">
        <v>2.5807996429052008E-4</v>
      </c>
      <c r="AT34" s="296">
        <v>4.444238810484833E-4</v>
      </c>
      <c r="AU34" s="296">
        <v>5.7746499807265162E-4</v>
      </c>
      <c r="AV34" s="296">
        <v>1.6833650888836078E-3</v>
      </c>
      <c r="AW34" s="296">
        <v>4.4234136875004838E-3</v>
      </c>
      <c r="AX34" s="296">
        <v>3.0132932237703332E-3</v>
      </c>
      <c r="AY34" s="296">
        <v>1.5332970958983649E-3</v>
      </c>
      <c r="AZ34" s="296">
        <v>3.1339237812624734E-3</v>
      </c>
      <c r="BA34" s="296">
        <v>5.0613331160380996E-3</v>
      </c>
      <c r="BB34" s="296">
        <v>8.0802286271249892E-4</v>
      </c>
      <c r="BC34" s="296">
        <v>4.3735191120016399E-3</v>
      </c>
      <c r="BD34" s="296">
        <v>4.9209231731557916E-3</v>
      </c>
      <c r="BE34" s="296">
        <v>4.4587132390817661E-3</v>
      </c>
      <c r="BF34" s="296">
        <v>3.6531946155540971E-3</v>
      </c>
      <c r="BG34" s="296">
        <v>8.9584030392407228E-4</v>
      </c>
      <c r="BH34" s="296">
        <v>7.7290101607117064E-4</v>
      </c>
      <c r="BI34" s="296">
        <v>4.4620869351912097E-3</v>
      </c>
      <c r="BJ34" s="296">
        <v>3.7336546572085512E-4</v>
      </c>
      <c r="BK34" s="296">
        <v>1.0928904059695995E-3</v>
      </c>
      <c r="BL34" s="296">
        <v>1.6829293950158658E-3</v>
      </c>
      <c r="BM34" s="296">
        <v>1.1804875504815089E-3</v>
      </c>
      <c r="BN34" s="296">
        <v>9.7672771760841278E-5</v>
      </c>
      <c r="BO34" s="296">
        <v>1.5020085983856476E-4</v>
      </c>
      <c r="BP34" s="296">
        <v>2.6974895179371372E-3</v>
      </c>
      <c r="BQ34" s="296">
        <v>6.144605744410358E-4</v>
      </c>
      <c r="BR34" s="296">
        <v>2.8609521690028261E-4</v>
      </c>
      <c r="BS34" s="296">
        <v>1.1099449808799021E-3</v>
      </c>
      <c r="BT34" s="296">
        <v>5.3721316757107912E-4</v>
      </c>
      <c r="BU34" s="296">
        <v>2.2951707231892664E-4</v>
      </c>
      <c r="BV34" s="296">
        <v>2.8784593948095961E-4</v>
      </c>
      <c r="BW34" s="296">
        <v>1.6175227200446865E-4</v>
      </c>
      <c r="BX34" s="296">
        <v>1.6284145150029903E-4</v>
      </c>
      <c r="BY34" s="296">
        <v>1.6523584418261309E-4</v>
      </c>
      <c r="BZ34" s="296">
        <v>4.0829422866255695E-4</v>
      </c>
      <c r="CA34" s="296">
        <v>2.066589137705493E-4</v>
      </c>
      <c r="CB34" s="296">
        <v>2.6833207114788427E-4</v>
      </c>
      <c r="CC34" s="296">
        <v>4.5166320510017495E-4</v>
      </c>
      <c r="CD34" s="296">
        <v>7.2738506467332625E-4</v>
      </c>
      <c r="CE34" s="296">
        <v>6.5804352386674033E-4</v>
      </c>
      <c r="CF34" s="296">
        <v>9.3927080708712199E-5</v>
      </c>
      <c r="CG34" s="296">
        <v>1.9342982741453739E-4</v>
      </c>
      <c r="CH34" s="296">
        <v>3.8143519947453862E-4</v>
      </c>
      <c r="CI34" s="296">
        <v>1.0698681240700896E-3</v>
      </c>
      <c r="CJ34" s="296">
        <v>3.9121944156555121E-4</v>
      </c>
      <c r="CK34" s="296">
        <v>1.5839141864780395E-4</v>
      </c>
      <c r="CL34" s="296">
        <v>1.3420005683400977E-3</v>
      </c>
      <c r="CM34" s="296">
        <v>2.2113393441366031E-4</v>
      </c>
      <c r="CN34" s="296">
        <v>1.9332214598567884E-4</v>
      </c>
      <c r="CO34" s="296">
        <v>1.651991312904466E-4</v>
      </c>
      <c r="CP34" s="296">
        <v>5.3856495339651175E-4</v>
      </c>
      <c r="CQ34" s="296">
        <v>2.0611146250301457E-4</v>
      </c>
      <c r="CR34" s="296">
        <v>3.6961405914533873E-4</v>
      </c>
      <c r="CS34" s="296">
        <v>8.7792303756545136E-4</v>
      </c>
      <c r="CT34" s="296">
        <v>2.4725031096031416E-4</v>
      </c>
      <c r="CU34" s="296">
        <v>4.3599281402626627E-4</v>
      </c>
      <c r="CV34" s="296">
        <v>3.0509697257006255E-4</v>
      </c>
      <c r="CW34" s="296">
        <v>5.0798035434675766E-4</v>
      </c>
      <c r="CX34" s="296">
        <v>7.1578103573605569E-4</v>
      </c>
      <c r="CY34" s="296">
        <v>2.3711372687289283E-4</v>
      </c>
      <c r="CZ34" s="296">
        <v>5.1353789179813467E-3</v>
      </c>
      <c r="DA34" s="296">
        <v>1.0467046607600615E-3</v>
      </c>
      <c r="DB34" s="326">
        <v>1.1548083881639368</v>
      </c>
      <c r="DC34" s="326">
        <v>0.88884446433154085</v>
      </c>
    </row>
    <row r="35" spans="1:107" s="299" customFormat="1" ht="15" customHeight="1">
      <c r="A35" s="300" t="s">
        <v>360</v>
      </c>
      <c r="B35" s="301" t="s">
        <v>618</v>
      </c>
      <c r="C35" s="295">
        <v>1.0176709062668808E-5</v>
      </c>
      <c r="D35" s="296">
        <v>6.0291630926160125E-6</v>
      </c>
      <c r="E35" s="296">
        <v>1.585896273643319E-5</v>
      </c>
      <c r="F35" s="296">
        <v>2.5935182575352699E-5</v>
      </c>
      <c r="G35" s="296">
        <v>6.4615065387884764E-6</v>
      </c>
      <c r="H35" s="296">
        <v>0</v>
      </c>
      <c r="I35" s="296">
        <v>0</v>
      </c>
      <c r="J35" s="296">
        <v>2.7543383270836598E-5</v>
      </c>
      <c r="K35" s="296">
        <v>3.6028069613443411E-6</v>
      </c>
      <c r="L35" s="296">
        <v>3.8461479749718111E-6</v>
      </c>
      <c r="M35" s="296">
        <v>5.4816357132555435E-6</v>
      </c>
      <c r="N35" s="296">
        <v>2.8800675478370539E-6</v>
      </c>
      <c r="O35" s="296">
        <v>3.9120391791261053E-6</v>
      </c>
      <c r="P35" s="296">
        <v>2.9447805302204963E-6</v>
      </c>
      <c r="Q35" s="296">
        <v>3.4943433599344738E-6</v>
      </c>
      <c r="R35" s="296">
        <v>1.7936565275143131E-6</v>
      </c>
      <c r="S35" s="296">
        <v>4.3412205729750058E-6</v>
      </c>
      <c r="T35" s="296">
        <v>1.1375562490150973E-5</v>
      </c>
      <c r="U35" s="296">
        <v>6.6562205333714864E-6</v>
      </c>
      <c r="V35" s="296">
        <v>6.4471460408849078E-6</v>
      </c>
      <c r="W35" s="296">
        <v>5.3255743177363624E-6</v>
      </c>
      <c r="X35" s="296">
        <v>3.840878580417825E-6</v>
      </c>
      <c r="Y35" s="296">
        <v>8.13502191535062E-6</v>
      </c>
      <c r="Z35" s="296">
        <v>7.7325091569696933E-6</v>
      </c>
      <c r="AA35" s="296">
        <v>1.0690819842599736E-5</v>
      </c>
      <c r="AB35" s="296">
        <v>4.5127516871443615E-6</v>
      </c>
      <c r="AC35" s="296">
        <v>7.1639712982232789E-6</v>
      </c>
      <c r="AD35" s="296">
        <v>1.7892761016600483E-6</v>
      </c>
      <c r="AE35" s="296">
        <v>6.7200726507124614E-6</v>
      </c>
      <c r="AF35" s="296">
        <v>3.9402942811799133E-6</v>
      </c>
      <c r="AG35" s="296">
        <v>1.0002299756774291</v>
      </c>
      <c r="AH35" s="296">
        <v>3.6183998845474289E-4</v>
      </c>
      <c r="AI35" s="296">
        <v>5.3386254322367702E-6</v>
      </c>
      <c r="AJ35" s="296">
        <v>2.2327308704368097E-5</v>
      </c>
      <c r="AK35" s="296">
        <v>1.4039481077095968E-5</v>
      </c>
      <c r="AL35" s="296">
        <v>0</v>
      </c>
      <c r="AM35" s="296">
        <v>0</v>
      </c>
      <c r="AN35" s="296">
        <v>3.0547342400082415E-6</v>
      </c>
      <c r="AO35" s="296">
        <v>3.595313914224664E-6</v>
      </c>
      <c r="AP35" s="296">
        <v>3.9996102529322107E-6</v>
      </c>
      <c r="AQ35" s="296">
        <v>0</v>
      </c>
      <c r="AR35" s="296">
        <v>2.2147597875297288E-6</v>
      </c>
      <c r="AS35" s="296">
        <v>1.2160758771229513E-5</v>
      </c>
      <c r="AT35" s="296">
        <v>5.1088436251334249E-6</v>
      </c>
      <c r="AU35" s="296">
        <v>4.0559500033152744E-5</v>
      </c>
      <c r="AV35" s="296">
        <v>3.4927584238648508E-5</v>
      </c>
      <c r="AW35" s="296">
        <v>3.4447445956275825E-5</v>
      </c>
      <c r="AX35" s="296">
        <v>2.6296282099074549E-5</v>
      </c>
      <c r="AY35" s="296">
        <v>5.5125623736716973E-6</v>
      </c>
      <c r="AZ35" s="296">
        <v>3.8951354696509475E-5</v>
      </c>
      <c r="BA35" s="296">
        <v>3.5567861283438151E-5</v>
      </c>
      <c r="BB35" s="296">
        <v>5.5129617358384104E-6</v>
      </c>
      <c r="BC35" s="296">
        <v>2.1577795842444934E-5</v>
      </c>
      <c r="BD35" s="296">
        <v>6.4384744035218404E-5</v>
      </c>
      <c r="BE35" s="296">
        <v>1.0523205269436354E-5</v>
      </c>
      <c r="BF35" s="296">
        <v>6.1381993829096317E-5</v>
      </c>
      <c r="BG35" s="296">
        <v>2.8479570027489335E-5</v>
      </c>
      <c r="BH35" s="296">
        <v>6.5869074556596752E-5</v>
      </c>
      <c r="BI35" s="296">
        <v>1.517357408841478E-5</v>
      </c>
      <c r="BJ35" s="296">
        <v>2.1699379041539177E-5</v>
      </c>
      <c r="BK35" s="296">
        <v>3.5600924466786974E-6</v>
      </c>
      <c r="BL35" s="296">
        <v>5.094575156474504E-6</v>
      </c>
      <c r="BM35" s="296">
        <v>1.5511963489553949E-5</v>
      </c>
      <c r="BN35" s="296">
        <v>6.4152151461819474E-6</v>
      </c>
      <c r="BO35" s="296">
        <v>3.0387393431931772E-6</v>
      </c>
      <c r="BP35" s="296">
        <v>6.9242703191351064E-6</v>
      </c>
      <c r="BQ35" s="296">
        <v>8.1042126517819293E-5</v>
      </c>
      <c r="BR35" s="296">
        <v>3.6688770229770085E-6</v>
      </c>
      <c r="BS35" s="296">
        <v>3.2362424001401138E-6</v>
      </c>
      <c r="BT35" s="296">
        <v>1.947491265631372E-6</v>
      </c>
      <c r="BU35" s="296">
        <v>1.7341683503966734E-6</v>
      </c>
      <c r="BV35" s="296">
        <v>1.401232376092242E-6</v>
      </c>
      <c r="BW35" s="296">
        <v>4.0903897559875012E-7</v>
      </c>
      <c r="BX35" s="296">
        <v>3.0671483696457075E-6</v>
      </c>
      <c r="BY35" s="296">
        <v>1.4519626131308361E-5</v>
      </c>
      <c r="BZ35" s="296">
        <v>6.1902946947751323E-5</v>
      </c>
      <c r="CA35" s="296">
        <v>1.5676022564893862E-5</v>
      </c>
      <c r="CB35" s="296">
        <v>5.5355718807298676E-6</v>
      </c>
      <c r="CC35" s="296">
        <v>8.7646833755158139E-6</v>
      </c>
      <c r="CD35" s="296">
        <v>5.8847782280157279E-6</v>
      </c>
      <c r="CE35" s="296">
        <v>4.4167950690395332E-6</v>
      </c>
      <c r="CF35" s="296">
        <v>3.2401366676911537E-6</v>
      </c>
      <c r="CG35" s="296">
        <v>3.8569683194131696E-6</v>
      </c>
      <c r="CH35" s="296">
        <v>4.9949689774993124E-6</v>
      </c>
      <c r="CI35" s="296">
        <v>5.095441490596943E-6</v>
      </c>
      <c r="CJ35" s="296">
        <v>1.0491808362665234E-5</v>
      </c>
      <c r="CK35" s="296">
        <v>2.1330535861310482E-6</v>
      </c>
      <c r="CL35" s="296">
        <v>4.2761728017850976E-6</v>
      </c>
      <c r="CM35" s="296">
        <v>5.2560889108340185E-6</v>
      </c>
      <c r="CN35" s="296">
        <v>7.1565767148701868E-6</v>
      </c>
      <c r="CO35" s="296">
        <v>6.8070378875915527E-6</v>
      </c>
      <c r="CP35" s="296">
        <v>1.9997659154835957E-5</v>
      </c>
      <c r="CQ35" s="296">
        <v>1.62212380280895E-5</v>
      </c>
      <c r="CR35" s="296">
        <v>2.8612413057007407E-6</v>
      </c>
      <c r="CS35" s="296">
        <v>1.4819945288798228E-4</v>
      </c>
      <c r="CT35" s="296">
        <v>2.3377734093239294E-6</v>
      </c>
      <c r="CU35" s="296">
        <v>1.104005319717356E-5</v>
      </c>
      <c r="CV35" s="296">
        <v>3.1913222421369337E-6</v>
      </c>
      <c r="CW35" s="296">
        <v>4.7463523141881298E-6</v>
      </c>
      <c r="CX35" s="296">
        <v>7.1313391781784362E-6</v>
      </c>
      <c r="CY35" s="296">
        <v>6.7543562672100362E-6</v>
      </c>
      <c r="CZ35" s="296">
        <v>3.6569354975841983E-5</v>
      </c>
      <c r="DA35" s="296">
        <v>9.6599735494856145E-6</v>
      </c>
      <c r="DB35" s="326">
        <v>1.0019589216709417</v>
      </c>
      <c r="DC35" s="326">
        <v>0.77119775898994314</v>
      </c>
    </row>
    <row r="36" spans="1:107" s="299" customFormat="1" ht="15" customHeight="1">
      <c r="A36" s="300" t="s">
        <v>361</v>
      </c>
      <c r="B36" s="301" t="s">
        <v>619</v>
      </c>
      <c r="C36" s="295">
        <v>7.7313236067855784E-6</v>
      </c>
      <c r="D36" s="296">
        <v>4.7851293509646631E-6</v>
      </c>
      <c r="E36" s="296">
        <v>4.9387538384940266E-6</v>
      </c>
      <c r="F36" s="296">
        <v>2.7432562504305688E-5</v>
      </c>
      <c r="G36" s="296">
        <v>2.7783358827533765E-5</v>
      </c>
      <c r="H36" s="296">
        <v>0</v>
      </c>
      <c r="I36" s="296">
        <v>0</v>
      </c>
      <c r="J36" s="296">
        <v>1.7070353323759868E-4</v>
      </c>
      <c r="K36" s="296">
        <v>3.7572461996387105E-6</v>
      </c>
      <c r="L36" s="296">
        <v>8.3636957921082636E-6</v>
      </c>
      <c r="M36" s="296">
        <v>4.3691720669758291E-6</v>
      </c>
      <c r="N36" s="296">
        <v>5.1950882500442888E-6</v>
      </c>
      <c r="O36" s="296">
        <v>5.5005305310657391E-6</v>
      </c>
      <c r="P36" s="296">
        <v>3.5742422063845504E-6</v>
      </c>
      <c r="Q36" s="296">
        <v>3.0875640285938784E-6</v>
      </c>
      <c r="R36" s="296">
        <v>7.1632916950587753E-6</v>
      </c>
      <c r="S36" s="296">
        <v>8.0454459618330509E-5</v>
      </c>
      <c r="T36" s="296">
        <v>3.6709506598197084E-5</v>
      </c>
      <c r="U36" s="296">
        <v>6.260881653640874E-5</v>
      </c>
      <c r="V36" s="296">
        <v>1.1194392896798973E-5</v>
      </c>
      <c r="W36" s="296">
        <v>9.3199380613383086E-6</v>
      </c>
      <c r="X36" s="296">
        <v>8.5623511782872849E-6</v>
      </c>
      <c r="Y36" s="296">
        <v>1.3056605603618731E-5</v>
      </c>
      <c r="Z36" s="296">
        <v>9.7220680659433653E-6</v>
      </c>
      <c r="AA36" s="296">
        <v>6.406701936232144E-6</v>
      </c>
      <c r="AB36" s="296">
        <v>3.8528802858406577E-6</v>
      </c>
      <c r="AC36" s="296">
        <v>1.2562351577870079E-5</v>
      </c>
      <c r="AD36" s="296">
        <v>4.2557984654902399E-5</v>
      </c>
      <c r="AE36" s="296">
        <v>6.2622750845280208E-5</v>
      </c>
      <c r="AF36" s="296">
        <v>6.4807646058411182E-6</v>
      </c>
      <c r="AG36" s="296">
        <v>4.534146701486787E-5</v>
      </c>
      <c r="AH36" s="296">
        <v>1.0212593809288157</v>
      </c>
      <c r="AI36" s="296">
        <v>9.7939373084980467E-6</v>
      </c>
      <c r="AJ36" s="296">
        <v>2.3877886022191713E-5</v>
      </c>
      <c r="AK36" s="296">
        <v>2.9886958123419208E-5</v>
      </c>
      <c r="AL36" s="296">
        <v>0</v>
      </c>
      <c r="AM36" s="296">
        <v>0</v>
      </c>
      <c r="AN36" s="296">
        <v>1.4829146972759026E-6</v>
      </c>
      <c r="AO36" s="296">
        <v>1.5359470052424847E-5</v>
      </c>
      <c r="AP36" s="296">
        <v>3.0225718416631276E-6</v>
      </c>
      <c r="AQ36" s="296">
        <v>0</v>
      </c>
      <c r="AR36" s="296">
        <v>6.0594447799987999E-6</v>
      </c>
      <c r="AS36" s="296">
        <v>3.5464852716853723E-5</v>
      </c>
      <c r="AT36" s="296">
        <v>5.5837912579350479E-6</v>
      </c>
      <c r="AU36" s="296">
        <v>7.4234164190079972E-6</v>
      </c>
      <c r="AV36" s="296">
        <v>4.2937116365613399E-5</v>
      </c>
      <c r="AW36" s="296">
        <v>1.1419749326354568E-4</v>
      </c>
      <c r="AX36" s="296">
        <v>2.8072911447491047E-5</v>
      </c>
      <c r="AY36" s="296">
        <v>1.8096432384022454E-5</v>
      </c>
      <c r="AZ36" s="296">
        <v>1.2772565862538915E-5</v>
      </c>
      <c r="BA36" s="296">
        <v>6.5264453447256354E-6</v>
      </c>
      <c r="BB36" s="296">
        <v>2.3649126728946087E-5</v>
      </c>
      <c r="BC36" s="296">
        <v>5.0739823777434789E-6</v>
      </c>
      <c r="BD36" s="296">
        <v>6.9675241138731852E-5</v>
      </c>
      <c r="BE36" s="296">
        <v>6.7992445388918059E-6</v>
      </c>
      <c r="BF36" s="296">
        <v>1.1902026973297321E-5</v>
      </c>
      <c r="BG36" s="296">
        <v>1.1803434330110826E-5</v>
      </c>
      <c r="BH36" s="296">
        <v>1.4624892014150574E-5</v>
      </c>
      <c r="BI36" s="296">
        <v>1.7025910439490569E-4</v>
      </c>
      <c r="BJ36" s="296">
        <v>9.1005965953373031E-6</v>
      </c>
      <c r="BK36" s="296">
        <v>5.2106284231190446E-6</v>
      </c>
      <c r="BL36" s="296">
        <v>9.113260485267422E-6</v>
      </c>
      <c r="BM36" s="296">
        <v>9.0314425716698726E-6</v>
      </c>
      <c r="BN36" s="296">
        <v>5.3213122888907685E-6</v>
      </c>
      <c r="BO36" s="296">
        <v>1.5630161694767653E-4</v>
      </c>
      <c r="BP36" s="296">
        <v>9.3342366612327158E-6</v>
      </c>
      <c r="BQ36" s="296">
        <v>2.203825948211221E-5</v>
      </c>
      <c r="BR36" s="296">
        <v>1.1804720018610752E-5</v>
      </c>
      <c r="BS36" s="296">
        <v>1.3914102495836545E-5</v>
      </c>
      <c r="BT36" s="296">
        <v>1.6860619608719385E-5</v>
      </c>
      <c r="BU36" s="296">
        <v>5.5881185891150816E-6</v>
      </c>
      <c r="BV36" s="296">
        <v>6.3854408351930328E-6</v>
      </c>
      <c r="BW36" s="296">
        <v>1.4813884334082404E-6</v>
      </c>
      <c r="BX36" s="296">
        <v>1.2731583436677769E-5</v>
      </c>
      <c r="BY36" s="296">
        <v>7.268320670383585E-6</v>
      </c>
      <c r="BZ36" s="296">
        <v>9.4246800366663013E-6</v>
      </c>
      <c r="CA36" s="296">
        <v>1.5183455839675724E-5</v>
      </c>
      <c r="CB36" s="296">
        <v>1.2519103835273414E-5</v>
      </c>
      <c r="CC36" s="296">
        <v>6.1980314600436315E-6</v>
      </c>
      <c r="CD36" s="296">
        <v>8.1381132077462058E-6</v>
      </c>
      <c r="CE36" s="296">
        <v>9.3563778016930518E-6</v>
      </c>
      <c r="CF36" s="296">
        <v>5.6133638884184834E-5</v>
      </c>
      <c r="CG36" s="296">
        <v>2.376095497368005E-4</v>
      </c>
      <c r="CH36" s="296">
        <v>4.0171355666969318E-5</v>
      </c>
      <c r="CI36" s="296">
        <v>2.7208554556752056E-5</v>
      </c>
      <c r="CJ36" s="296">
        <v>3.6014205113959832E-5</v>
      </c>
      <c r="CK36" s="296">
        <v>7.9012290220335894E-6</v>
      </c>
      <c r="CL36" s="296">
        <v>3.1785997675584069E-5</v>
      </c>
      <c r="CM36" s="296">
        <v>5.9065560709866439E-6</v>
      </c>
      <c r="CN36" s="296">
        <v>1.2439539606771811E-5</v>
      </c>
      <c r="CO36" s="296">
        <v>6.6621181910456878E-6</v>
      </c>
      <c r="CP36" s="296">
        <v>1.0892642930899365E-4</v>
      </c>
      <c r="CQ36" s="296">
        <v>4.6736575468749355E-5</v>
      </c>
      <c r="CR36" s="296">
        <v>2.0367577975409195E-5</v>
      </c>
      <c r="CS36" s="296">
        <v>5.2243793052015406E-6</v>
      </c>
      <c r="CT36" s="296">
        <v>1.0084336548305705E-5</v>
      </c>
      <c r="CU36" s="296">
        <v>4.5760106978419018E-5</v>
      </c>
      <c r="CV36" s="296">
        <v>6.9783042364861591E-6</v>
      </c>
      <c r="CW36" s="296">
        <v>3.3223646914926064E-5</v>
      </c>
      <c r="CX36" s="296">
        <v>1.8565767725033092E-5</v>
      </c>
      <c r="CY36" s="296">
        <v>1.0055454226542508E-4</v>
      </c>
      <c r="CZ36" s="296">
        <v>4.3372204338550379E-6</v>
      </c>
      <c r="DA36" s="296">
        <v>1.2812124022805766E-4</v>
      </c>
      <c r="DB36" s="326">
        <v>1.0239825830024532</v>
      </c>
      <c r="DC36" s="326">
        <v>0.78814915080477954</v>
      </c>
    </row>
    <row r="37" spans="1:107" s="299" customFormat="1" ht="15" customHeight="1">
      <c r="A37" s="300" t="s">
        <v>362</v>
      </c>
      <c r="B37" s="301" t="s">
        <v>620</v>
      </c>
      <c r="C37" s="295">
        <v>8.7403875406366201E-6</v>
      </c>
      <c r="D37" s="296">
        <v>5.5489697345940617E-6</v>
      </c>
      <c r="E37" s="296">
        <v>8.4936783830672956E-6</v>
      </c>
      <c r="F37" s="296">
        <v>4.7043478801137061E-5</v>
      </c>
      <c r="G37" s="296">
        <v>4.4396976193885746E-6</v>
      </c>
      <c r="H37" s="296">
        <v>0</v>
      </c>
      <c r="I37" s="296">
        <v>0</v>
      </c>
      <c r="J37" s="296">
        <v>1.5715337573945845E-5</v>
      </c>
      <c r="K37" s="296">
        <v>1.4206073614056095E-5</v>
      </c>
      <c r="L37" s="296">
        <v>5.5285126346338079E-5</v>
      </c>
      <c r="M37" s="296">
        <v>5.0190981621040197E-6</v>
      </c>
      <c r="N37" s="296">
        <v>6.020110180251193E-6</v>
      </c>
      <c r="O37" s="296">
        <v>6.342038106236779E-5</v>
      </c>
      <c r="P37" s="296">
        <v>4.7362362260094406E-4</v>
      </c>
      <c r="Q37" s="296">
        <v>7.3776705788729076E-6</v>
      </c>
      <c r="R37" s="296">
        <v>1.3265938583293467E-5</v>
      </c>
      <c r="S37" s="296">
        <v>9.3726203764219029E-6</v>
      </c>
      <c r="T37" s="296">
        <v>1.7913180118138265E-5</v>
      </c>
      <c r="U37" s="296">
        <v>7.7428787248876344E-4</v>
      </c>
      <c r="V37" s="296">
        <v>2.00773510060905E-5</v>
      </c>
      <c r="W37" s="296">
        <v>7.901469414674687E-6</v>
      </c>
      <c r="X37" s="296">
        <v>4.6160415783574506E-6</v>
      </c>
      <c r="Y37" s="296">
        <v>6.2643932150055601E-6</v>
      </c>
      <c r="Z37" s="296">
        <v>3.4097537776676132E-5</v>
      </c>
      <c r="AA37" s="296">
        <v>1.1093074164903062E-5</v>
      </c>
      <c r="AB37" s="296">
        <v>8.0373034965959979E-6</v>
      </c>
      <c r="AC37" s="296">
        <v>3.3957192287285755E-4</v>
      </c>
      <c r="AD37" s="296">
        <v>5.939945536663154E-5</v>
      </c>
      <c r="AE37" s="296">
        <v>6.5077522046138037E-6</v>
      </c>
      <c r="AF37" s="296">
        <v>1.8733963196933072E-4</v>
      </c>
      <c r="AG37" s="296">
        <v>5.4678333491465475E-5</v>
      </c>
      <c r="AH37" s="296">
        <v>6.7613441082899719E-6</v>
      </c>
      <c r="AI37" s="296">
        <v>1.0018222447800802</v>
      </c>
      <c r="AJ37" s="296">
        <v>1.2488011383314115E-5</v>
      </c>
      <c r="AK37" s="296">
        <v>5.1582370593756842E-5</v>
      </c>
      <c r="AL37" s="296">
        <v>0</v>
      </c>
      <c r="AM37" s="296">
        <v>0</v>
      </c>
      <c r="AN37" s="296">
        <v>2.6406958523460335E-6</v>
      </c>
      <c r="AO37" s="296">
        <v>5.2288480601795745E-6</v>
      </c>
      <c r="AP37" s="296">
        <v>4.5215093842563359E-6</v>
      </c>
      <c r="AQ37" s="296">
        <v>0</v>
      </c>
      <c r="AR37" s="296">
        <v>4.2304826510310483E-6</v>
      </c>
      <c r="AS37" s="296">
        <v>1.6938387133975758E-5</v>
      </c>
      <c r="AT37" s="296">
        <v>4.3768159051100054E-5</v>
      </c>
      <c r="AU37" s="296">
        <v>1.110781543438952E-5</v>
      </c>
      <c r="AV37" s="296">
        <v>1.9435659105399124E-5</v>
      </c>
      <c r="AW37" s="296">
        <v>5.1080916045781618E-4</v>
      </c>
      <c r="AX37" s="296">
        <v>7.7833968530336063E-5</v>
      </c>
      <c r="AY37" s="296">
        <v>3.5924737868528065E-4</v>
      </c>
      <c r="AZ37" s="296">
        <v>2.2618663511797771E-5</v>
      </c>
      <c r="BA37" s="296">
        <v>1.1885892614386291E-4</v>
      </c>
      <c r="BB37" s="296">
        <v>6.3230194480119213E-5</v>
      </c>
      <c r="BC37" s="296">
        <v>3.8730896274350173E-4</v>
      </c>
      <c r="BD37" s="296">
        <v>3.6189014504150541E-5</v>
      </c>
      <c r="BE37" s="296">
        <v>1.8428875723848533E-5</v>
      </c>
      <c r="BF37" s="296">
        <v>5.1268988502829868E-4</v>
      </c>
      <c r="BG37" s="296">
        <v>5.2345225275434077E-5</v>
      </c>
      <c r="BH37" s="296">
        <v>4.2608269850524046E-4</v>
      </c>
      <c r="BI37" s="296">
        <v>2.639282581933201E-4</v>
      </c>
      <c r="BJ37" s="296">
        <v>6.3546569110418836E-6</v>
      </c>
      <c r="BK37" s="296">
        <v>1.5011918665936832E-4</v>
      </c>
      <c r="BL37" s="296">
        <v>8.5564987397494655E-5</v>
      </c>
      <c r="BM37" s="296">
        <v>8.7381013928346021E-6</v>
      </c>
      <c r="BN37" s="296">
        <v>1.0274216684056552E-5</v>
      </c>
      <c r="BO37" s="296">
        <v>7.3854722285644038E-6</v>
      </c>
      <c r="BP37" s="296">
        <v>1.2157154908591758E-5</v>
      </c>
      <c r="BQ37" s="296">
        <v>1.6623354765948264E-5</v>
      </c>
      <c r="BR37" s="296">
        <v>5.6640680258992069E-6</v>
      </c>
      <c r="BS37" s="296">
        <v>1.0366341185858827E-5</v>
      </c>
      <c r="BT37" s="296">
        <v>3.9573240176520938E-6</v>
      </c>
      <c r="BU37" s="296">
        <v>5.0900971398494941E-6</v>
      </c>
      <c r="BV37" s="296">
        <v>6.5718765919718848E-6</v>
      </c>
      <c r="BW37" s="296">
        <v>4.5058444311303398E-6</v>
      </c>
      <c r="BX37" s="296">
        <v>9.4906493091609501E-6</v>
      </c>
      <c r="BY37" s="296">
        <v>1.1153263778886122E-5</v>
      </c>
      <c r="BZ37" s="296">
        <v>4.8614858057656638E-5</v>
      </c>
      <c r="CA37" s="296">
        <v>1.0613426612758905E-5</v>
      </c>
      <c r="CB37" s="296">
        <v>1.4556254740017989E-5</v>
      </c>
      <c r="CC37" s="296">
        <v>8.6047905846671027E-6</v>
      </c>
      <c r="CD37" s="296">
        <v>9.9572716108985602E-6</v>
      </c>
      <c r="CE37" s="296">
        <v>1.1595385844396449E-5</v>
      </c>
      <c r="CF37" s="296">
        <v>1.9780949657878465E-6</v>
      </c>
      <c r="CG37" s="296">
        <v>7.1939393780568988E-6</v>
      </c>
      <c r="CH37" s="296">
        <v>8.7772932772071435E-6</v>
      </c>
      <c r="CI37" s="296">
        <v>9.6928395552306286E-6</v>
      </c>
      <c r="CJ37" s="296">
        <v>1.6985788769084964E-5</v>
      </c>
      <c r="CK37" s="296">
        <v>2.1513240650495281E-5</v>
      </c>
      <c r="CL37" s="296">
        <v>7.6791843745652153E-5</v>
      </c>
      <c r="CM37" s="296">
        <v>2.1205196582420994E-5</v>
      </c>
      <c r="CN37" s="296">
        <v>1.4932984048873298E-5</v>
      </c>
      <c r="CO37" s="296">
        <v>1.3506001574938939E-5</v>
      </c>
      <c r="CP37" s="296">
        <v>1.7849376971673286E-5</v>
      </c>
      <c r="CQ37" s="296">
        <v>2.0900164937102923E-5</v>
      </c>
      <c r="CR37" s="296">
        <v>5.1945779226013912E-6</v>
      </c>
      <c r="CS37" s="296">
        <v>1.9643082437907191E-4</v>
      </c>
      <c r="CT37" s="296">
        <v>4.6358108241557872E-6</v>
      </c>
      <c r="CU37" s="296">
        <v>4.0957262214388882E-5</v>
      </c>
      <c r="CV37" s="296">
        <v>2.2164064397444439E-5</v>
      </c>
      <c r="CW37" s="296">
        <v>8.5016519596368021E-6</v>
      </c>
      <c r="CX37" s="296">
        <v>2.9548327629824365E-5</v>
      </c>
      <c r="CY37" s="296">
        <v>9.3561681723812754E-6</v>
      </c>
      <c r="CZ37" s="296">
        <v>6.2950182506024393E-6</v>
      </c>
      <c r="DA37" s="296">
        <v>8.6000937971401751E-5</v>
      </c>
      <c r="DB37" s="326">
        <v>1.0082182467759995</v>
      </c>
      <c r="DC37" s="326">
        <v>0.77601549890862154</v>
      </c>
    </row>
    <row r="38" spans="1:107" s="299" customFormat="1" ht="15" customHeight="1">
      <c r="A38" s="300" t="s">
        <v>363</v>
      </c>
      <c r="B38" s="301" t="s">
        <v>621</v>
      </c>
      <c r="C38" s="295">
        <v>2.2641339198260568E-4</v>
      </c>
      <c r="D38" s="296">
        <v>1.6944868828795776E-4</v>
      </c>
      <c r="E38" s="296">
        <v>1.9495482076481663E-4</v>
      </c>
      <c r="F38" s="296">
        <v>8.0533039022900313E-4</v>
      </c>
      <c r="G38" s="296">
        <v>8.2631026916035673E-5</v>
      </c>
      <c r="H38" s="296">
        <v>0</v>
      </c>
      <c r="I38" s="296">
        <v>0</v>
      </c>
      <c r="J38" s="296">
        <v>5.2120506665456388E-4</v>
      </c>
      <c r="K38" s="296">
        <v>1.1480940020225041E-4</v>
      </c>
      <c r="L38" s="296">
        <v>6.3852974642974385E-5</v>
      </c>
      <c r="M38" s="296">
        <v>1.2634106030683787E-4</v>
      </c>
      <c r="N38" s="296">
        <v>6.2454187634549318E-5</v>
      </c>
      <c r="O38" s="296">
        <v>7.7040878457598582E-5</v>
      </c>
      <c r="P38" s="296">
        <v>9.5972648990415345E-5</v>
      </c>
      <c r="Q38" s="296">
        <v>6.9124489604393877E-5</v>
      </c>
      <c r="R38" s="296">
        <v>1.1054469026816402E-4</v>
      </c>
      <c r="S38" s="296">
        <v>4.257920897156992E-5</v>
      </c>
      <c r="T38" s="296">
        <v>2.7798844875251367E-4</v>
      </c>
      <c r="U38" s="296">
        <v>1.4047852999429236E-4</v>
      </c>
      <c r="V38" s="296">
        <v>5.1080354264520893E-4</v>
      </c>
      <c r="W38" s="296">
        <v>3.1273444339271757E-4</v>
      </c>
      <c r="X38" s="296">
        <v>1.3100701209721357E-4</v>
      </c>
      <c r="Y38" s="296">
        <v>2.1366053982049357E-4</v>
      </c>
      <c r="Z38" s="296">
        <v>3.6999896541662589E-4</v>
      </c>
      <c r="AA38" s="296">
        <v>4.0906197353125594E-4</v>
      </c>
      <c r="AB38" s="296">
        <v>2.823738450282513E-4</v>
      </c>
      <c r="AC38" s="296">
        <v>1.7119552428486619E-4</v>
      </c>
      <c r="AD38" s="296">
        <v>2.3630188271168588E-4</v>
      </c>
      <c r="AE38" s="296">
        <v>4.7361030823413945E-4</v>
      </c>
      <c r="AF38" s="296">
        <v>1.7978015150497419E-4</v>
      </c>
      <c r="AG38" s="296">
        <v>1.8152200400380777E-4</v>
      </c>
      <c r="AH38" s="296">
        <v>1.2725450199415353E-4</v>
      </c>
      <c r="AI38" s="296">
        <v>2.9455762752846201E-4</v>
      </c>
      <c r="AJ38" s="296">
        <v>1.0703131730921116</v>
      </c>
      <c r="AK38" s="296">
        <v>1.7626566936606272E-3</v>
      </c>
      <c r="AL38" s="296">
        <v>0</v>
      </c>
      <c r="AM38" s="296">
        <v>0</v>
      </c>
      <c r="AN38" s="296">
        <v>1.734011604752277E-4</v>
      </c>
      <c r="AO38" s="296">
        <v>3.0618112084116985E-4</v>
      </c>
      <c r="AP38" s="296">
        <v>2.884625064201291E-4</v>
      </c>
      <c r="AQ38" s="296">
        <v>0</v>
      </c>
      <c r="AR38" s="296">
        <v>1.5477686416393141E-4</v>
      </c>
      <c r="AS38" s="296">
        <v>2.6772776041549657E-4</v>
      </c>
      <c r="AT38" s="296">
        <v>3.0016787896813688E-4</v>
      </c>
      <c r="AU38" s="296">
        <v>1.6793501359677754E-4</v>
      </c>
      <c r="AV38" s="296">
        <v>1.7460287124478787E-4</v>
      </c>
      <c r="AW38" s="296">
        <v>1.3569484124143811E-4</v>
      </c>
      <c r="AX38" s="296">
        <v>1.3908042841104509E-4</v>
      </c>
      <c r="AY38" s="296">
        <v>3.1578215439969265E-4</v>
      </c>
      <c r="AZ38" s="296">
        <v>2.1039729562487313E-4</v>
      </c>
      <c r="BA38" s="296">
        <v>1.2961065948876116E-4</v>
      </c>
      <c r="BB38" s="296">
        <v>1.5856281590526244E-4</v>
      </c>
      <c r="BC38" s="296">
        <v>2.631275250642772E-4</v>
      </c>
      <c r="BD38" s="296">
        <v>1.5316422431634757E-4</v>
      </c>
      <c r="BE38" s="296">
        <v>1.1782880084855349E-4</v>
      </c>
      <c r="BF38" s="296">
        <v>5.7967658218994523E-5</v>
      </c>
      <c r="BG38" s="296">
        <v>1.3053585746759783E-4</v>
      </c>
      <c r="BH38" s="296">
        <v>1.432710627438135E-4</v>
      </c>
      <c r="BI38" s="296">
        <v>3.0770303126682804E-4</v>
      </c>
      <c r="BJ38" s="296">
        <v>9.9466503209510058E-5</v>
      </c>
      <c r="BK38" s="296">
        <v>1.54421494750648E-2</v>
      </c>
      <c r="BL38" s="296">
        <v>2.2518996998413521E-2</v>
      </c>
      <c r="BM38" s="296">
        <v>3.8936584828753548E-2</v>
      </c>
      <c r="BN38" s="296">
        <v>4.3065903612449929E-4</v>
      </c>
      <c r="BO38" s="296">
        <v>9.5634621821646644E-4</v>
      </c>
      <c r="BP38" s="296">
        <v>1.1986492038855193E-3</v>
      </c>
      <c r="BQ38" s="296">
        <v>4.7547733935475889E-4</v>
      </c>
      <c r="BR38" s="296">
        <v>2.526115640425887E-4</v>
      </c>
      <c r="BS38" s="296">
        <v>2.7280419657180416E-4</v>
      </c>
      <c r="BT38" s="296">
        <v>2.2403047117865334E-4</v>
      </c>
      <c r="BU38" s="296">
        <v>6.4333331590015266E-4</v>
      </c>
      <c r="BV38" s="296">
        <v>9.2330504080876622E-4</v>
      </c>
      <c r="BW38" s="296">
        <v>1.1940341329409842E-3</v>
      </c>
      <c r="BX38" s="296">
        <v>8.3228436834912386E-4</v>
      </c>
      <c r="BY38" s="296">
        <v>1.444386682936003E-4</v>
      </c>
      <c r="BZ38" s="296">
        <v>6.352737129881697E-4</v>
      </c>
      <c r="CA38" s="296">
        <v>3.6025714245279848E-4</v>
      </c>
      <c r="CB38" s="296">
        <v>3.0977977243586819E-4</v>
      </c>
      <c r="CC38" s="296">
        <v>4.316771744688751E-4</v>
      </c>
      <c r="CD38" s="296">
        <v>9.5191618223413189E-4</v>
      </c>
      <c r="CE38" s="296">
        <v>1.3820276623315887E-3</v>
      </c>
      <c r="CF38" s="296">
        <v>1.2312016315168373E-4</v>
      </c>
      <c r="CG38" s="296">
        <v>3.7642595824979288E-4</v>
      </c>
      <c r="CH38" s="296">
        <v>3.2617097166521625E-4</v>
      </c>
      <c r="CI38" s="296">
        <v>2.0231371572485503E-4</v>
      </c>
      <c r="CJ38" s="296">
        <v>9.487640210067951E-4</v>
      </c>
      <c r="CK38" s="296">
        <v>4.1327343379872396E-4</v>
      </c>
      <c r="CL38" s="296">
        <v>3.0139050100361442E-4</v>
      </c>
      <c r="CM38" s="296">
        <v>1.5346478089902651E-4</v>
      </c>
      <c r="CN38" s="296">
        <v>2.514584092044766E-4</v>
      </c>
      <c r="CO38" s="296">
        <v>1.7550302752597575E-4</v>
      </c>
      <c r="CP38" s="296">
        <v>1.6353251192392207E-4</v>
      </c>
      <c r="CQ38" s="296">
        <v>1.4321865294158125E-4</v>
      </c>
      <c r="CR38" s="296">
        <v>1.6660126509821589E-4</v>
      </c>
      <c r="CS38" s="296">
        <v>7.6575532705885335E-5</v>
      </c>
      <c r="CT38" s="296">
        <v>1.4695133658167679E-4</v>
      </c>
      <c r="CU38" s="296">
        <v>2.3590516625071134E-4</v>
      </c>
      <c r="CV38" s="296">
        <v>1.427909695924615E-4</v>
      </c>
      <c r="CW38" s="296">
        <v>2.0485995044589505E-4</v>
      </c>
      <c r="CX38" s="296">
        <v>2.6545490041515458E-4</v>
      </c>
      <c r="CY38" s="296">
        <v>2.4272744204794893E-4</v>
      </c>
      <c r="CZ38" s="296">
        <v>7.1893214991065191E-5</v>
      </c>
      <c r="DA38" s="296">
        <v>1.4205855824678528E-3</v>
      </c>
      <c r="DB38" s="326">
        <v>1.178415928057462</v>
      </c>
      <c r="DC38" s="326">
        <v>0.90701495163135004</v>
      </c>
    </row>
    <row r="39" spans="1:107" s="299" customFormat="1" ht="15" customHeight="1">
      <c r="A39" s="300" t="s">
        <v>364</v>
      </c>
      <c r="B39" s="301" t="s">
        <v>622</v>
      </c>
      <c r="C39" s="295">
        <v>4.4096877074805844E-4</v>
      </c>
      <c r="D39" s="296">
        <v>2.384173682600845E-4</v>
      </c>
      <c r="E39" s="296">
        <v>4.3871336091014506E-4</v>
      </c>
      <c r="F39" s="296">
        <v>9.5999071809247242E-5</v>
      </c>
      <c r="G39" s="296">
        <v>2.6755593505274028E-5</v>
      </c>
      <c r="H39" s="296">
        <v>0</v>
      </c>
      <c r="I39" s="296">
        <v>0</v>
      </c>
      <c r="J39" s="296">
        <v>5.955741341921588E-5</v>
      </c>
      <c r="K39" s="296">
        <v>1.0346132877941505E-4</v>
      </c>
      <c r="L39" s="296">
        <v>1.4881090945720749E-5</v>
      </c>
      <c r="M39" s="296">
        <v>1.8967449366149E-4</v>
      </c>
      <c r="N39" s="296">
        <v>3.9079709126731012E-5</v>
      </c>
      <c r="O39" s="296">
        <v>5.5300748411701233E-5</v>
      </c>
      <c r="P39" s="296">
        <v>9.0717230953962422E-5</v>
      </c>
      <c r="Q39" s="296">
        <v>2.7715639725388531E-4</v>
      </c>
      <c r="R39" s="296">
        <v>1.3742937792592769E-5</v>
      </c>
      <c r="S39" s="296">
        <v>4.8810100627609081E-6</v>
      </c>
      <c r="T39" s="296">
        <v>5.615548447567037E-5</v>
      </c>
      <c r="U39" s="296">
        <v>2.8259975150277393E-4</v>
      </c>
      <c r="V39" s="296">
        <v>4.2917367762662054E-4</v>
      </c>
      <c r="W39" s="296">
        <v>6.5204426518456588E-5</v>
      </c>
      <c r="X39" s="296">
        <v>2.4324203648959976E-5</v>
      </c>
      <c r="Y39" s="296">
        <v>5.2085671947035622E-4</v>
      </c>
      <c r="Z39" s="296">
        <v>5.8499305708131961E-4</v>
      </c>
      <c r="AA39" s="296">
        <v>2.7318439632227794E-4</v>
      </c>
      <c r="AB39" s="296">
        <v>5.1499708795922579E-5</v>
      </c>
      <c r="AC39" s="296">
        <v>1.4697056512604712E-4</v>
      </c>
      <c r="AD39" s="296">
        <v>1.0165219477962402E-4</v>
      </c>
      <c r="AE39" s="296">
        <v>1.2934972006880092E-3</v>
      </c>
      <c r="AF39" s="296">
        <v>3.5203378357787905E-5</v>
      </c>
      <c r="AG39" s="296">
        <v>6.5830019476150427E-5</v>
      </c>
      <c r="AH39" s="296">
        <v>2.5860063791302633E-5</v>
      </c>
      <c r="AI39" s="296">
        <v>7.0803454929633375E-4</v>
      </c>
      <c r="AJ39" s="296">
        <v>1.7712798776020199E-3</v>
      </c>
      <c r="AK39" s="296">
        <v>1.0029348656439152</v>
      </c>
      <c r="AL39" s="296">
        <v>0</v>
      </c>
      <c r="AM39" s="296">
        <v>0</v>
      </c>
      <c r="AN39" s="296">
        <v>4.6036786424248332E-5</v>
      </c>
      <c r="AO39" s="296">
        <v>1.2052347825340624E-3</v>
      </c>
      <c r="AP39" s="296">
        <v>1.5789880137164375E-4</v>
      </c>
      <c r="AQ39" s="296">
        <v>0</v>
      </c>
      <c r="AR39" s="296">
        <v>2.6658089514290689E-4</v>
      </c>
      <c r="AS39" s="296">
        <v>4.3946671452822718E-4</v>
      </c>
      <c r="AT39" s="296">
        <v>3.3756731499998529E-4</v>
      </c>
      <c r="AU39" s="296">
        <v>9.1396221610084386E-4</v>
      </c>
      <c r="AV39" s="296">
        <v>5.1499167695213618E-4</v>
      </c>
      <c r="AW39" s="296">
        <v>3.5483497976865634E-4</v>
      </c>
      <c r="AX39" s="296">
        <v>2.2409412477015101E-3</v>
      </c>
      <c r="AY39" s="296">
        <v>7.5399704476079932E-3</v>
      </c>
      <c r="AZ39" s="296">
        <v>7.6121669687842877E-4</v>
      </c>
      <c r="BA39" s="296">
        <v>2.7534380505144477E-4</v>
      </c>
      <c r="BB39" s="296">
        <v>2.7057962386437028E-4</v>
      </c>
      <c r="BC39" s="296">
        <v>9.7967144661816031E-4</v>
      </c>
      <c r="BD39" s="296">
        <v>5.8553793651254385E-4</v>
      </c>
      <c r="BE39" s="296">
        <v>2.4600736207800318E-4</v>
      </c>
      <c r="BF39" s="296">
        <v>2.4419095068803966E-4</v>
      </c>
      <c r="BG39" s="296">
        <v>2.0826676018383724E-4</v>
      </c>
      <c r="BH39" s="296">
        <v>2.0682206500890427E-4</v>
      </c>
      <c r="BI39" s="296">
        <v>1.4922998695453727E-4</v>
      </c>
      <c r="BJ39" s="296">
        <v>2.4608662239469478E-5</v>
      </c>
      <c r="BK39" s="296">
        <v>1.3395900664748672E-3</v>
      </c>
      <c r="BL39" s="296">
        <v>1.7316240108089305E-3</v>
      </c>
      <c r="BM39" s="296">
        <v>9.434702628969932E-4</v>
      </c>
      <c r="BN39" s="296">
        <v>4.5399786142575324E-5</v>
      </c>
      <c r="BO39" s="296">
        <v>8.9085537168094543E-5</v>
      </c>
      <c r="BP39" s="296">
        <v>4.5823456958057662E-4</v>
      </c>
      <c r="BQ39" s="296">
        <v>1.1874004379584132E-4</v>
      </c>
      <c r="BR39" s="296">
        <v>4.0866621953829426E-5</v>
      </c>
      <c r="BS39" s="296">
        <v>4.6131646245536464E-5</v>
      </c>
      <c r="BT39" s="296">
        <v>2.5316222719566574E-5</v>
      </c>
      <c r="BU39" s="296">
        <v>5.7995542174899428E-5</v>
      </c>
      <c r="BV39" s="296">
        <v>7.8725727049674184E-5</v>
      </c>
      <c r="BW39" s="296">
        <v>8.6441488362071724E-5</v>
      </c>
      <c r="BX39" s="296">
        <v>7.8426428420531552E-5</v>
      </c>
      <c r="BY39" s="296">
        <v>2.6744318865813314E-5</v>
      </c>
      <c r="BZ39" s="296">
        <v>8.3671910718809928E-5</v>
      </c>
      <c r="CA39" s="296">
        <v>6.162552347234168E-5</v>
      </c>
      <c r="CB39" s="296">
        <v>4.4398798507702442E-5</v>
      </c>
      <c r="CC39" s="296">
        <v>4.954812053837787E-5</v>
      </c>
      <c r="CD39" s="296">
        <v>8.6842466054439527E-5</v>
      </c>
      <c r="CE39" s="296">
        <v>1.2253625600719189E-4</v>
      </c>
      <c r="CF39" s="296">
        <v>1.5404810395301026E-5</v>
      </c>
      <c r="CG39" s="296">
        <v>4.1733465067642568E-5</v>
      </c>
      <c r="CH39" s="296">
        <v>3.8606077296140215E-5</v>
      </c>
      <c r="CI39" s="296">
        <v>3.0286271063130503E-5</v>
      </c>
      <c r="CJ39" s="296">
        <v>1.0557978046096711E-4</v>
      </c>
      <c r="CK39" s="296">
        <v>1.703215985454759E-4</v>
      </c>
      <c r="CL39" s="296">
        <v>3.4423492076140393E-5</v>
      </c>
      <c r="CM39" s="296">
        <v>4.1772210362627904E-5</v>
      </c>
      <c r="CN39" s="296">
        <v>1.4291642274146088E-4</v>
      </c>
      <c r="CO39" s="296">
        <v>1.0329877368227493E-4</v>
      </c>
      <c r="CP39" s="296">
        <v>4.1570485248809542E-5</v>
      </c>
      <c r="CQ39" s="296">
        <v>2.0499030739431825E-5</v>
      </c>
      <c r="CR39" s="296">
        <v>2.0751881820000784E-5</v>
      </c>
      <c r="CS39" s="296">
        <v>5.379975027215589E-5</v>
      </c>
      <c r="CT39" s="296">
        <v>2.2134620362959321E-5</v>
      </c>
      <c r="CU39" s="296">
        <v>1.7776794180289601E-4</v>
      </c>
      <c r="CV39" s="296">
        <v>1.7597704594257495E-4</v>
      </c>
      <c r="CW39" s="296">
        <v>3.4649214908980497E-5</v>
      </c>
      <c r="CX39" s="296">
        <v>1.0987779002854763E-4</v>
      </c>
      <c r="CY39" s="296">
        <v>1.1501117417374579E-4</v>
      </c>
      <c r="CZ39" s="296">
        <v>6.3908112938637889E-4</v>
      </c>
      <c r="DA39" s="296">
        <v>4.8764998897142005E-4</v>
      </c>
      <c r="DB39" s="326">
        <v>1.0376679809066334</v>
      </c>
      <c r="DC39" s="326">
        <v>0.79868266467078575</v>
      </c>
    </row>
    <row r="40" spans="1:107" s="299" customFormat="1" ht="15" customHeight="1">
      <c r="A40" s="300" t="s">
        <v>365</v>
      </c>
      <c r="B40" s="301" t="s">
        <v>623</v>
      </c>
      <c r="C40" s="295">
        <v>0</v>
      </c>
      <c r="D40" s="296">
        <v>0</v>
      </c>
      <c r="E40" s="296">
        <v>0</v>
      </c>
      <c r="F40" s="296">
        <v>0</v>
      </c>
      <c r="G40" s="296">
        <v>0</v>
      </c>
      <c r="H40" s="296">
        <v>0</v>
      </c>
      <c r="I40" s="296">
        <v>0</v>
      </c>
      <c r="J40" s="296">
        <v>0</v>
      </c>
      <c r="K40" s="296">
        <v>0</v>
      </c>
      <c r="L40" s="296">
        <v>0</v>
      </c>
      <c r="M40" s="296">
        <v>0</v>
      </c>
      <c r="N40" s="296">
        <v>0</v>
      </c>
      <c r="O40" s="296">
        <v>0</v>
      </c>
      <c r="P40" s="296">
        <v>0</v>
      </c>
      <c r="Q40" s="296">
        <v>0</v>
      </c>
      <c r="R40" s="296">
        <v>0</v>
      </c>
      <c r="S40" s="296">
        <v>0</v>
      </c>
      <c r="T40" s="296">
        <v>0</v>
      </c>
      <c r="U40" s="296">
        <v>0</v>
      </c>
      <c r="V40" s="296">
        <v>0</v>
      </c>
      <c r="W40" s="296">
        <v>0</v>
      </c>
      <c r="X40" s="296">
        <v>0</v>
      </c>
      <c r="Y40" s="296">
        <v>0</v>
      </c>
      <c r="Z40" s="296">
        <v>0</v>
      </c>
      <c r="AA40" s="296">
        <v>0</v>
      </c>
      <c r="AB40" s="296">
        <v>0</v>
      </c>
      <c r="AC40" s="296">
        <v>0</v>
      </c>
      <c r="AD40" s="296">
        <v>0</v>
      </c>
      <c r="AE40" s="296">
        <v>0</v>
      </c>
      <c r="AF40" s="296">
        <v>0</v>
      </c>
      <c r="AG40" s="296">
        <v>0</v>
      </c>
      <c r="AH40" s="296">
        <v>0</v>
      </c>
      <c r="AI40" s="296">
        <v>0</v>
      </c>
      <c r="AJ40" s="296">
        <v>0</v>
      </c>
      <c r="AK40" s="296">
        <v>0</v>
      </c>
      <c r="AL40" s="296">
        <v>1</v>
      </c>
      <c r="AM40" s="296">
        <v>0</v>
      </c>
      <c r="AN40" s="296">
        <v>0</v>
      </c>
      <c r="AO40" s="296">
        <v>0</v>
      </c>
      <c r="AP40" s="296">
        <v>0</v>
      </c>
      <c r="AQ40" s="296">
        <v>0</v>
      </c>
      <c r="AR40" s="296">
        <v>0</v>
      </c>
      <c r="AS40" s="296">
        <v>0</v>
      </c>
      <c r="AT40" s="296">
        <v>0</v>
      </c>
      <c r="AU40" s="296">
        <v>0</v>
      </c>
      <c r="AV40" s="296">
        <v>0</v>
      </c>
      <c r="AW40" s="296">
        <v>0</v>
      </c>
      <c r="AX40" s="296">
        <v>0</v>
      </c>
      <c r="AY40" s="296">
        <v>0</v>
      </c>
      <c r="AZ40" s="296">
        <v>0</v>
      </c>
      <c r="BA40" s="296">
        <v>0</v>
      </c>
      <c r="BB40" s="296">
        <v>0</v>
      </c>
      <c r="BC40" s="296">
        <v>0</v>
      </c>
      <c r="BD40" s="296">
        <v>0</v>
      </c>
      <c r="BE40" s="296">
        <v>0</v>
      </c>
      <c r="BF40" s="296">
        <v>0</v>
      </c>
      <c r="BG40" s="296">
        <v>0</v>
      </c>
      <c r="BH40" s="296">
        <v>0</v>
      </c>
      <c r="BI40" s="296">
        <v>0</v>
      </c>
      <c r="BJ40" s="296">
        <v>0</v>
      </c>
      <c r="BK40" s="296">
        <v>0</v>
      </c>
      <c r="BL40" s="296">
        <v>0</v>
      </c>
      <c r="BM40" s="296">
        <v>0</v>
      </c>
      <c r="BN40" s="296">
        <v>0</v>
      </c>
      <c r="BO40" s="296">
        <v>0</v>
      </c>
      <c r="BP40" s="296">
        <v>0</v>
      </c>
      <c r="BQ40" s="296">
        <v>0</v>
      </c>
      <c r="BR40" s="296">
        <v>0</v>
      </c>
      <c r="BS40" s="296">
        <v>0</v>
      </c>
      <c r="BT40" s="296">
        <v>0</v>
      </c>
      <c r="BU40" s="296">
        <v>0</v>
      </c>
      <c r="BV40" s="296">
        <v>0</v>
      </c>
      <c r="BW40" s="296">
        <v>0</v>
      </c>
      <c r="BX40" s="296">
        <v>0</v>
      </c>
      <c r="BY40" s="296">
        <v>0</v>
      </c>
      <c r="BZ40" s="296">
        <v>0</v>
      </c>
      <c r="CA40" s="296">
        <v>0</v>
      </c>
      <c r="CB40" s="296">
        <v>0</v>
      </c>
      <c r="CC40" s="296">
        <v>0</v>
      </c>
      <c r="CD40" s="296">
        <v>0</v>
      </c>
      <c r="CE40" s="296">
        <v>0</v>
      </c>
      <c r="CF40" s="296">
        <v>0</v>
      </c>
      <c r="CG40" s="296">
        <v>0</v>
      </c>
      <c r="CH40" s="296">
        <v>0</v>
      </c>
      <c r="CI40" s="296">
        <v>0</v>
      </c>
      <c r="CJ40" s="296">
        <v>0</v>
      </c>
      <c r="CK40" s="296">
        <v>0</v>
      </c>
      <c r="CL40" s="296">
        <v>0</v>
      </c>
      <c r="CM40" s="296">
        <v>0</v>
      </c>
      <c r="CN40" s="296">
        <v>0</v>
      </c>
      <c r="CO40" s="296">
        <v>0</v>
      </c>
      <c r="CP40" s="296">
        <v>0</v>
      </c>
      <c r="CQ40" s="296">
        <v>0</v>
      </c>
      <c r="CR40" s="296">
        <v>0</v>
      </c>
      <c r="CS40" s="296">
        <v>0</v>
      </c>
      <c r="CT40" s="296">
        <v>0</v>
      </c>
      <c r="CU40" s="296">
        <v>0</v>
      </c>
      <c r="CV40" s="296">
        <v>0</v>
      </c>
      <c r="CW40" s="296">
        <v>0</v>
      </c>
      <c r="CX40" s="296">
        <v>0</v>
      </c>
      <c r="CY40" s="296">
        <v>0</v>
      </c>
      <c r="CZ40" s="296">
        <v>0</v>
      </c>
      <c r="DA40" s="296">
        <v>0</v>
      </c>
      <c r="DB40" s="326">
        <v>1</v>
      </c>
      <c r="DC40" s="326">
        <v>0.76968999657574388</v>
      </c>
    </row>
    <row r="41" spans="1:107" s="299" customFormat="1" ht="15" customHeight="1">
      <c r="A41" s="300" t="s">
        <v>366</v>
      </c>
      <c r="B41" s="301" t="s">
        <v>624</v>
      </c>
      <c r="C41" s="295">
        <v>-9.7640878654812635E-6</v>
      </c>
      <c r="D41" s="296">
        <v>-7.2292459205875739E-6</v>
      </c>
      <c r="E41" s="296">
        <v>-7.564139807221922E-6</v>
      </c>
      <c r="F41" s="296">
        <v>-1.5641285770628642E-5</v>
      </c>
      <c r="G41" s="296">
        <v>-3.8298494012305799E-5</v>
      </c>
      <c r="H41" s="296">
        <v>0</v>
      </c>
      <c r="I41" s="296">
        <v>0</v>
      </c>
      <c r="J41" s="296">
        <v>-3.6807556336920958E-5</v>
      </c>
      <c r="K41" s="296">
        <v>-5.6891495091894137E-6</v>
      </c>
      <c r="L41" s="296">
        <v>-2.5181098566076862E-5</v>
      </c>
      <c r="M41" s="296">
        <v>-5.4432989546667922E-6</v>
      </c>
      <c r="N41" s="296">
        <v>-4.3978414669615678E-6</v>
      </c>
      <c r="O41" s="296">
        <v>-7.1551633523982128E-6</v>
      </c>
      <c r="P41" s="296">
        <v>-2.1612917773754966E-5</v>
      </c>
      <c r="Q41" s="296">
        <v>-4.0381774297800724E-6</v>
      </c>
      <c r="R41" s="296">
        <v>-4.2510945002276797E-6</v>
      </c>
      <c r="S41" s="296">
        <v>-2.4133033559831323E-6</v>
      </c>
      <c r="T41" s="296">
        <v>-1.6073825614546618E-5</v>
      </c>
      <c r="U41" s="296">
        <v>-5.6778536405557448E-5</v>
      </c>
      <c r="V41" s="296">
        <v>-2.0415652765537245E-5</v>
      </c>
      <c r="W41" s="296">
        <v>-1.4517578875667551E-5</v>
      </c>
      <c r="X41" s="296">
        <v>-5.4790594867927809E-6</v>
      </c>
      <c r="Y41" s="296">
        <v>-1.3486929638843327E-5</v>
      </c>
      <c r="Z41" s="296">
        <v>-1.4905633066037079E-5</v>
      </c>
      <c r="AA41" s="296">
        <v>-1.9448504691317395E-5</v>
      </c>
      <c r="AB41" s="296">
        <v>-1.1840592237223796E-5</v>
      </c>
      <c r="AC41" s="296">
        <v>-1.4966407524370973E-5</v>
      </c>
      <c r="AD41" s="296">
        <v>-1.6320032981339169E-5</v>
      </c>
      <c r="AE41" s="296">
        <v>-1.1269182747914584E-5</v>
      </c>
      <c r="AF41" s="296">
        <v>-9.7000090658480041E-6</v>
      </c>
      <c r="AG41" s="296">
        <v>-3.4417135602799191E-5</v>
      </c>
      <c r="AH41" s="296">
        <v>-7.4534509644715901E-6</v>
      </c>
      <c r="AI41" s="296">
        <v>-2.2108230428953034E-5</v>
      </c>
      <c r="AJ41" s="296">
        <v>-3.610055168129663E-5</v>
      </c>
      <c r="AK41" s="296">
        <v>-3.3962654371046767E-5</v>
      </c>
      <c r="AL41" s="296">
        <v>0</v>
      </c>
      <c r="AM41" s="296">
        <v>1</v>
      </c>
      <c r="AN41" s="296">
        <v>-7.0379490127571113E-3</v>
      </c>
      <c r="AO41" s="296">
        <v>2.0692264809665669E-3</v>
      </c>
      <c r="AP41" s="296">
        <v>-1.0732581648164042E-5</v>
      </c>
      <c r="AQ41" s="296">
        <v>0</v>
      </c>
      <c r="AR41" s="296">
        <v>-6.9749504584939055E-6</v>
      </c>
      <c r="AS41" s="296">
        <v>-1.1271983227828151E-3</v>
      </c>
      <c r="AT41" s="296">
        <v>-3.4711550927988642E-3</v>
      </c>
      <c r="AU41" s="296">
        <v>-1.1199589282925651E-3</v>
      </c>
      <c r="AV41" s="296">
        <v>-1.3226155611604569E-3</v>
      </c>
      <c r="AW41" s="296">
        <v>-7.131829171948147E-4</v>
      </c>
      <c r="AX41" s="296">
        <v>-1.5397542173199523E-5</v>
      </c>
      <c r="AY41" s="296">
        <v>-4.0623277003399738E-5</v>
      </c>
      <c r="AZ41" s="296">
        <v>-1.3696618467465623E-3</v>
      </c>
      <c r="BA41" s="296">
        <v>-1.0289507933045892E-3</v>
      </c>
      <c r="BB41" s="296">
        <v>-2.717506909453265E-5</v>
      </c>
      <c r="BC41" s="296">
        <v>-2.3950802747652069E-4</v>
      </c>
      <c r="BD41" s="296">
        <v>-2.0121028467188069E-4</v>
      </c>
      <c r="BE41" s="296">
        <v>-3.7565454848996003E-5</v>
      </c>
      <c r="BF41" s="296">
        <v>-3.697058947806123E-4</v>
      </c>
      <c r="BG41" s="296">
        <v>-4.6454886389351423E-3</v>
      </c>
      <c r="BH41" s="296">
        <v>-9.2259283809235319E-4</v>
      </c>
      <c r="BI41" s="296">
        <v>-3.5013117979816317E-4</v>
      </c>
      <c r="BJ41" s="296">
        <v>-4.7258767661511324E-6</v>
      </c>
      <c r="BK41" s="296">
        <v>-3.668631865964163E-5</v>
      </c>
      <c r="BL41" s="296">
        <v>-8.0010765968139088E-4</v>
      </c>
      <c r="BM41" s="296">
        <v>-1.8382032945251509E-4</v>
      </c>
      <c r="BN41" s="296">
        <v>-1.6785504411073676E-5</v>
      </c>
      <c r="BO41" s="296">
        <v>-3.4670515057962004E-5</v>
      </c>
      <c r="BP41" s="296">
        <v>-4.400307938837463E-5</v>
      </c>
      <c r="BQ41" s="296">
        <v>-1.4253290408734438E-5</v>
      </c>
      <c r="BR41" s="296">
        <v>-1.2431054513138171E-5</v>
      </c>
      <c r="BS41" s="296">
        <v>-1.1103101293848123E-5</v>
      </c>
      <c r="BT41" s="296">
        <v>-8.2176747635480144E-6</v>
      </c>
      <c r="BU41" s="296">
        <v>-2.2870419354758221E-5</v>
      </c>
      <c r="BV41" s="296">
        <v>-3.1487386482407891E-5</v>
      </c>
      <c r="BW41" s="296">
        <v>-3.986208811242774E-5</v>
      </c>
      <c r="BX41" s="296">
        <v>-3.5958520957818812E-5</v>
      </c>
      <c r="BY41" s="296">
        <v>-7.4065382421892235E-6</v>
      </c>
      <c r="BZ41" s="296">
        <v>-3.0127290539427665E-5</v>
      </c>
      <c r="CA41" s="296">
        <v>-3.8780721609446396E-5</v>
      </c>
      <c r="CB41" s="296">
        <v>-2.290665084639963E-5</v>
      </c>
      <c r="CC41" s="296">
        <v>-1.6681141459862038E-5</v>
      </c>
      <c r="CD41" s="296">
        <v>-3.6154679192457003E-5</v>
      </c>
      <c r="CE41" s="296">
        <v>-5.3469549983798784E-5</v>
      </c>
      <c r="CF41" s="296">
        <v>-4.6930814626784047E-6</v>
      </c>
      <c r="CG41" s="296">
        <v>-1.3911977777449897E-5</v>
      </c>
      <c r="CH41" s="296">
        <v>-1.248634138263011E-5</v>
      </c>
      <c r="CI41" s="296">
        <v>-8.3053519486507253E-6</v>
      </c>
      <c r="CJ41" s="296">
        <v>-3.6900511773418175E-5</v>
      </c>
      <c r="CK41" s="296">
        <v>-1.4767024938068381E-5</v>
      </c>
      <c r="CL41" s="296">
        <v>-1.0437543444295038E-5</v>
      </c>
      <c r="CM41" s="296">
        <v>-6.3299758694211668E-6</v>
      </c>
      <c r="CN41" s="296">
        <v>-9.7858201291453653E-6</v>
      </c>
      <c r="CO41" s="296">
        <v>-7.0404161777240786E-6</v>
      </c>
      <c r="CP41" s="296">
        <v>-8.1443320206145493E-6</v>
      </c>
      <c r="CQ41" s="296">
        <v>-8.7546040945481521E-6</v>
      </c>
      <c r="CR41" s="296">
        <v>-6.4490853704249699E-6</v>
      </c>
      <c r="CS41" s="296">
        <v>-3.3607212300460278E-5</v>
      </c>
      <c r="CT41" s="296">
        <v>-5.5424749045804E-6</v>
      </c>
      <c r="CU41" s="296">
        <v>-1.0011129387264865E-5</v>
      </c>
      <c r="CV41" s="296">
        <v>-7.7894959101399242E-6</v>
      </c>
      <c r="CW41" s="296">
        <v>-9.8418050877463536E-6</v>
      </c>
      <c r="CX41" s="296">
        <v>-1.0436230828694031E-5</v>
      </c>
      <c r="CY41" s="296">
        <v>-1.2709952604882966E-5</v>
      </c>
      <c r="CZ41" s="296">
        <v>-7.4732794341123223E-6</v>
      </c>
      <c r="DA41" s="296">
        <v>-1.8455253592054902E-5</v>
      </c>
      <c r="DB41" s="327">
        <v>0.97569033515255932</v>
      </c>
      <c r="DC41" s="326">
        <v>0.75097909072255986</v>
      </c>
    </row>
    <row r="42" spans="1:107" s="299" customFormat="1" ht="15" customHeight="1">
      <c r="A42" s="300" t="s">
        <v>367</v>
      </c>
      <c r="B42" s="301" t="s">
        <v>625</v>
      </c>
      <c r="C42" s="295">
        <v>4.5313744702588751E-5</v>
      </c>
      <c r="D42" s="296">
        <v>3.4084918324421871E-5</v>
      </c>
      <c r="E42" s="296">
        <v>3.725089251233289E-5</v>
      </c>
      <c r="F42" s="296">
        <v>1.0065877619393516E-4</v>
      </c>
      <c r="G42" s="296">
        <v>1.6252673972801704E-4</v>
      </c>
      <c r="H42" s="296">
        <v>0</v>
      </c>
      <c r="I42" s="296">
        <v>0</v>
      </c>
      <c r="J42" s="296">
        <v>1.7053889755411732E-4</v>
      </c>
      <c r="K42" s="296">
        <v>2.5052074384729506E-5</v>
      </c>
      <c r="L42" s="296">
        <v>9.664577307806472E-5</v>
      </c>
      <c r="M42" s="296">
        <v>2.4743168712710249E-5</v>
      </c>
      <c r="N42" s="296">
        <v>1.7276410155060349E-5</v>
      </c>
      <c r="O42" s="296">
        <v>2.7573714958734165E-5</v>
      </c>
      <c r="P42" s="296">
        <v>8.2098202959246183E-5</v>
      </c>
      <c r="Q42" s="296">
        <v>1.7529348226312539E-5</v>
      </c>
      <c r="R42" s="296">
        <v>2.1039349796749617E-5</v>
      </c>
      <c r="S42" s="296">
        <v>1.4668088118299987E-5</v>
      </c>
      <c r="T42" s="296">
        <v>1.3977197767176097E-4</v>
      </c>
      <c r="U42" s="296">
        <v>2.9332236606489123E-3</v>
      </c>
      <c r="V42" s="296">
        <v>6.2537118031598805E-5</v>
      </c>
      <c r="W42" s="296">
        <v>4.8250790319735905E-5</v>
      </c>
      <c r="X42" s="296">
        <v>1.9407368557597506E-5</v>
      </c>
      <c r="Y42" s="296">
        <v>2.6500160724741601E-5</v>
      </c>
      <c r="Z42" s="296">
        <v>8.9241812366465717E-5</v>
      </c>
      <c r="AA42" s="296">
        <v>6.1554135021978475E-5</v>
      </c>
      <c r="AB42" s="296">
        <v>3.630820297071755E-5</v>
      </c>
      <c r="AC42" s="296">
        <v>5.4976137104318801E-5</v>
      </c>
      <c r="AD42" s="296">
        <v>5.4229373465840215E-5</v>
      </c>
      <c r="AE42" s="296">
        <v>4.6327015722149242E-5</v>
      </c>
      <c r="AF42" s="296">
        <v>1.6651864914737417E-4</v>
      </c>
      <c r="AG42" s="296">
        <v>8.6891167077090214E-4</v>
      </c>
      <c r="AH42" s="296">
        <v>4.2593073271923289E-5</v>
      </c>
      <c r="AI42" s="296">
        <v>8.6060873818679726E-5</v>
      </c>
      <c r="AJ42" s="296">
        <v>1.1652243714576165E-3</v>
      </c>
      <c r="AK42" s="296">
        <v>6.8317429525067172E-4</v>
      </c>
      <c r="AL42" s="296">
        <v>0</v>
      </c>
      <c r="AM42" s="296">
        <v>0</v>
      </c>
      <c r="AN42" s="296">
        <v>1.0051740910905742</v>
      </c>
      <c r="AO42" s="296">
        <v>1.4721749671449427E-2</v>
      </c>
      <c r="AP42" s="296">
        <v>4.7645701294230643E-5</v>
      </c>
      <c r="AQ42" s="296">
        <v>0</v>
      </c>
      <c r="AR42" s="296">
        <v>3.787245662674557E-5</v>
      </c>
      <c r="AS42" s="296">
        <v>2.3802479228686797E-2</v>
      </c>
      <c r="AT42" s="296">
        <v>1.2409764283442731E-2</v>
      </c>
      <c r="AU42" s="296">
        <v>8.1747126678662543E-3</v>
      </c>
      <c r="AV42" s="296">
        <v>7.2408487177566963E-3</v>
      </c>
      <c r="AW42" s="296">
        <v>1.4537360374009037E-3</v>
      </c>
      <c r="AX42" s="296">
        <v>6.6810862181402789E-5</v>
      </c>
      <c r="AY42" s="296">
        <v>7.7042199611286578E-4</v>
      </c>
      <c r="AZ42" s="296">
        <v>5.0864970648230269E-3</v>
      </c>
      <c r="BA42" s="296">
        <v>5.1538780998848103E-3</v>
      </c>
      <c r="BB42" s="296">
        <v>6.3707842066617964E-4</v>
      </c>
      <c r="BC42" s="296">
        <v>2.5234363221166836E-3</v>
      </c>
      <c r="BD42" s="296">
        <v>9.400531879123049E-4</v>
      </c>
      <c r="BE42" s="296">
        <v>3.8899884408849646E-4</v>
      </c>
      <c r="BF42" s="296">
        <v>4.5487044878236927E-3</v>
      </c>
      <c r="BG42" s="296">
        <v>1.7468175977764594E-2</v>
      </c>
      <c r="BH42" s="296">
        <v>6.3933582560936801E-3</v>
      </c>
      <c r="BI42" s="296">
        <v>8.911296037115823E-4</v>
      </c>
      <c r="BJ42" s="296">
        <v>2.156924748728777E-5</v>
      </c>
      <c r="BK42" s="296">
        <v>2.0295307425283221E-3</v>
      </c>
      <c r="BL42" s="296">
        <v>2.00904221314358E-3</v>
      </c>
      <c r="BM42" s="296">
        <v>3.2036014552381895E-3</v>
      </c>
      <c r="BN42" s="296">
        <v>5.2089201251241809E-5</v>
      </c>
      <c r="BO42" s="296">
        <v>9.4394327654443146E-5</v>
      </c>
      <c r="BP42" s="296">
        <v>1.2592818746661925E-4</v>
      </c>
      <c r="BQ42" s="296">
        <v>5.4456161548884433E-5</v>
      </c>
      <c r="BR42" s="296">
        <v>4.5429098981229742E-5</v>
      </c>
      <c r="BS42" s="296">
        <v>3.9219232356672496E-5</v>
      </c>
      <c r="BT42" s="296">
        <v>2.9114794868072813E-5</v>
      </c>
      <c r="BU42" s="296">
        <v>6.6678000133821124E-5</v>
      </c>
      <c r="BV42" s="296">
        <v>9.6640997276982888E-5</v>
      </c>
      <c r="BW42" s="296">
        <v>1.011814312164824E-4</v>
      </c>
      <c r="BX42" s="296">
        <v>1.3567439212266283E-4</v>
      </c>
      <c r="BY42" s="296">
        <v>3.9207020090278331E-5</v>
      </c>
      <c r="BZ42" s="296">
        <v>1.3880509854187023E-4</v>
      </c>
      <c r="CA42" s="296">
        <v>1.5277256640079735E-4</v>
      </c>
      <c r="CB42" s="296">
        <v>1.5981508055866193E-4</v>
      </c>
      <c r="CC42" s="296">
        <v>6.3466871625747793E-5</v>
      </c>
      <c r="CD42" s="296">
        <v>1.1332803576457572E-4</v>
      </c>
      <c r="CE42" s="296">
        <v>3.5407301423851694E-4</v>
      </c>
      <c r="CF42" s="296">
        <v>1.5085995585811909E-5</v>
      </c>
      <c r="CG42" s="296">
        <v>4.9603566935995131E-5</v>
      </c>
      <c r="CH42" s="296">
        <v>4.0546647272632825E-5</v>
      </c>
      <c r="CI42" s="296">
        <v>3.6013530801142768E-5</v>
      </c>
      <c r="CJ42" s="296">
        <v>1.0498186217847175E-4</v>
      </c>
      <c r="CK42" s="296">
        <v>4.974928359543676E-5</v>
      </c>
      <c r="CL42" s="296">
        <v>3.5894950165395127E-5</v>
      </c>
      <c r="CM42" s="296">
        <v>2.1334820979556686E-5</v>
      </c>
      <c r="CN42" s="296">
        <v>4.0901803865978815E-5</v>
      </c>
      <c r="CO42" s="296">
        <v>2.6550735188937139E-5</v>
      </c>
      <c r="CP42" s="296">
        <v>4.0534293812378136E-5</v>
      </c>
      <c r="CQ42" s="296">
        <v>4.7605736316575815E-5</v>
      </c>
      <c r="CR42" s="296">
        <v>2.2252661008847901E-5</v>
      </c>
      <c r="CS42" s="296">
        <v>2.7649131551919998E-4</v>
      </c>
      <c r="CT42" s="296">
        <v>2.6905763654919279E-5</v>
      </c>
      <c r="CU42" s="296">
        <v>4.0415084459514691E-5</v>
      </c>
      <c r="CV42" s="296">
        <v>2.9738447363296746E-5</v>
      </c>
      <c r="CW42" s="296">
        <v>3.4842562120345648E-5</v>
      </c>
      <c r="CX42" s="296">
        <v>3.6172393452580729E-5</v>
      </c>
      <c r="CY42" s="296">
        <v>5.946004554769191E-5</v>
      </c>
      <c r="CZ42" s="296">
        <v>2.3430449486754648E-5</v>
      </c>
      <c r="DA42" s="296">
        <v>7.231215051899867E-4</v>
      </c>
      <c r="DB42" s="326">
        <v>1.1363009043890011</v>
      </c>
      <c r="DC42" s="326">
        <v>0.87459943920818495</v>
      </c>
    </row>
    <row r="43" spans="1:107" s="299" customFormat="1" ht="15" customHeight="1">
      <c r="A43" s="300" t="s">
        <v>368</v>
      </c>
      <c r="B43" s="301" t="s">
        <v>626</v>
      </c>
      <c r="C43" s="295">
        <v>1.7762209432363958E-5</v>
      </c>
      <c r="D43" s="296">
        <v>1.4799713379119733E-5</v>
      </c>
      <c r="E43" s="296">
        <v>1.6590539253417912E-5</v>
      </c>
      <c r="F43" s="296">
        <v>5.1886127628171104E-5</v>
      </c>
      <c r="G43" s="296">
        <v>6.0759445412133872E-5</v>
      </c>
      <c r="H43" s="296">
        <v>0</v>
      </c>
      <c r="I43" s="296">
        <v>0</v>
      </c>
      <c r="J43" s="296">
        <v>5.5783883220983286E-5</v>
      </c>
      <c r="K43" s="296">
        <v>1.1479961751749173E-5</v>
      </c>
      <c r="L43" s="296">
        <v>4.9989482642340955E-5</v>
      </c>
      <c r="M43" s="296">
        <v>9.7594951848301039E-6</v>
      </c>
      <c r="N43" s="296">
        <v>8.2169014490382932E-6</v>
      </c>
      <c r="O43" s="296">
        <v>1.4139895399088714E-5</v>
      </c>
      <c r="P43" s="296">
        <v>4.7565164371849583E-5</v>
      </c>
      <c r="Q43" s="296">
        <v>7.8005150360181418E-6</v>
      </c>
      <c r="R43" s="296">
        <v>4.1045292490589086E-6</v>
      </c>
      <c r="S43" s="296">
        <v>3.3744064557511789E-6</v>
      </c>
      <c r="T43" s="296">
        <v>4.0653304908478591E-5</v>
      </c>
      <c r="U43" s="296">
        <v>3.8106135634960372E-3</v>
      </c>
      <c r="V43" s="296">
        <v>1.8763724079716544E-5</v>
      </c>
      <c r="W43" s="296">
        <v>1.8001666792435488E-5</v>
      </c>
      <c r="X43" s="296">
        <v>6.6753416147639422E-6</v>
      </c>
      <c r="Y43" s="296">
        <v>8.1136584207681753E-6</v>
      </c>
      <c r="Z43" s="296">
        <v>4.1890111626456051E-5</v>
      </c>
      <c r="AA43" s="296">
        <v>2.3099948125629908E-5</v>
      </c>
      <c r="AB43" s="296">
        <v>1.2051362644360163E-5</v>
      </c>
      <c r="AC43" s="296">
        <v>2.8812726494459576E-5</v>
      </c>
      <c r="AD43" s="296">
        <v>2.7721079310811907E-5</v>
      </c>
      <c r="AE43" s="296">
        <v>1.7787071718133505E-5</v>
      </c>
      <c r="AF43" s="296">
        <v>1.5602803906129468E-5</v>
      </c>
      <c r="AG43" s="296">
        <v>6.0541594312484434E-5</v>
      </c>
      <c r="AH43" s="296">
        <v>2.2790111758699304E-5</v>
      </c>
      <c r="AI43" s="296">
        <v>4.9805284965348209E-5</v>
      </c>
      <c r="AJ43" s="296">
        <v>3.1158620829256623E-4</v>
      </c>
      <c r="AK43" s="296">
        <v>5.3359922108155231E-4</v>
      </c>
      <c r="AL43" s="296">
        <v>0</v>
      </c>
      <c r="AM43" s="296">
        <v>0</v>
      </c>
      <c r="AN43" s="296">
        <v>4.8618608553489886E-6</v>
      </c>
      <c r="AO43" s="296">
        <v>1.0006730228628831</v>
      </c>
      <c r="AP43" s="296">
        <v>8.3502923030045037E-6</v>
      </c>
      <c r="AQ43" s="296">
        <v>0</v>
      </c>
      <c r="AR43" s="296">
        <v>7.5813910762671485E-5</v>
      </c>
      <c r="AS43" s="296">
        <v>1.1866626132814685E-2</v>
      </c>
      <c r="AT43" s="296">
        <v>7.645668158717262E-3</v>
      </c>
      <c r="AU43" s="296">
        <v>6.5223697245595895E-3</v>
      </c>
      <c r="AV43" s="296">
        <v>4.5657407594645013E-3</v>
      </c>
      <c r="AW43" s="296">
        <v>7.9546534101467828E-4</v>
      </c>
      <c r="AX43" s="296">
        <v>5.818416199504645E-5</v>
      </c>
      <c r="AY43" s="296">
        <v>5.3561022923712402E-4</v>
      </c>
      <c r="AZ43" s="296">
        <v>1.6995121253626736E-3</v>
      </c>
      <c r="BA43" s="296">
        <v>3.0317070676871968E-3</v>
      </c>
      <c r="BB43" s="296">
        <v>1.912002301798713E-4</v>
      </c>
      <c r="BC43" s="296">
        <v>1.253242184294282E-3</v>
      </c>
      <c r="BD43" s="296">
        <v>5.3808840759598674E-4</v>
      </c>
      <c r="BE43" s="296">
        <v>2.5963488475867427E-4</v>
      </c>
      <c r="BF43" s="296">
        <v>1.2074759054127695E-3</v>
      </c>
      <c r="BG43" s="296">
        <v>5.5181123356442766E-3</v>
      </c>
      <c r="BH43" s="296">
        <v>6.4906118613609906E-3</v>
      </c>
      <c r="BI43" s="296">
        <v>1.6893974237531728E-4</v>
      </c>
      <c r="BJ43" s="296">
        <v>8.9247741396312216E-6</v>
      </c>
      <c r="BK43" s="296">
        <v>1.8579691575204316E-4</v>
      </c>
      <c r="BL43" s="296">
        <v>3.6891697410923306E-4</v>
      </c>
      <c r="BM43" s="296">
        <v>4.1377247743601474E-4</v>
      </c>
      <c r="BN43" s="296">
        <v>1.539286438989073E-5</v>
      </c>
      <c r="BO43" s="296">
        <v>2.2420241492137596E-5</v>
      </c>
      <c r="BP43" s="296">
        <v>6.8580391908524795E-5</v>
      </c>
      <c r="BQ43" s="296">
        <v>2.3599656821248295E-5</v>
      </c>
      <c r="BR43" s="296">
        <v>1.8752858411026722E-5</v>
      </c>
      <c r="BS43" s="296">
        <v>1.4918560719621493E-5</v>
      </c>
      <c r="BT43" s="296">
        <v>1.1562942030662449E-5</v>
      </c>
      <c r="BU43" s="296">
        <v>1.7715010054959299E-5</v>
      </c>
      <c r="BV43" s="296">
        <v>2.8044556352716759E-5</v>
      </c>
      <c r="BW43" s="296">
        <v>1.9523702762124155E-5</v>
      </c>
      <c r="BX43" s="296">
        <v>7.0749626738796044E-5</v>
      </c>
      <c r="BY43" s="296">
        <v>1.6480902757172403E-5</v>
      </c>
      <c r="BZ43" s="296">
        <v>4.8961862914111389E-5</v>
      </c>
      <c r="CA43" s="296">
        <v>5.0865801035185863E-5</v>
      </c>
      <c r="CB43" s="296">
        <v>9.5823639063997122E-5</v>
      </c>
      <c r="CC43" s="296">
        <v>1.9382179839764955E-5</v>
      </c>
      <c r="CD43" s="296">
        <v>3.5598574684250871E-5</v>
      </c>
      <c r="CE43" s="296">
        <v>4.476528588720947E-5</v>
      </c>
      <c r="CF43" s="296">
        <v>4.7774285633033502E-6</v>
      </c>
      <c r="CG43" s="296">
        <v>1.9357218904963608E-5</v>
      </c>
      <c r="CH43" s="296">
        <v>1.3435811577755794E-5</v>
      </c>
      <c r="CI43" s="296">
        <v>1.6900793050767841E-5</v>
      </c>
      <c r="CJ43" s="296">
        <v>2.9702062302038648E-5</v>
      </c>
      <c r="CK43" s="296">
        <v>1.7448195516036317E-5</v>
      </c>
      <c r="CL43" s="296">
        <v>1.3540484070629393E-5</v>
      </c>
      <c r="CM43" s="296">
        <v>8.6779343296688992E-6</v>
      </c>
      <c r="CN43" s="296">
        <v>2.1730779304305871E-5</v>
      </c>
      <c r="CO43" s="296">
        <v>1.2923544012407845E-5</v>
      </c>
      <c r="CP43" s="296">
        <v>2.7184737117518519E-5</v>
      </c>
      <c r="CQ43" s="296">
        <v>2.3489566701963749E-5</v>
      </c>
      <c r="CR43" s="296">
        <v>8.0309929745448141E-6</v>
      </c>
      <c r="CS43" s="296">
        <v>1.5201792545045206E-4</v>
      </c>
      <c r="CT43" s="296">
        <v>1.3208236968137888E-5</v>
      </c>
      <c r="CU43" s="296">
        <v>1.8075192266702277E-5</v>
      </c>
      <c r="CV43" s="296">
        <v>1.7264050447694131E-5</v>
      </c>
      <c r="CW43" s="296">
        <v>1.5048735754445153E-5</v>
      </c>
      <c r="CX43" s="296">
        <v>1.5466037500327537E-5</v>
      </c>
      <c r="CY43" s="296">
        <v>2.2439135837745894E-5</v>
      </c>
      <c r="CZ43" s="296">
        <v>1.0609069181402087E-5</v>
      </c>
      <c r="DA43" s="296">
        <v>4.9248392318059549E-4</v>
      </c>
      <c r="DB43" s="326">
        <v>1.0611067208870075</v>
      </c>
      <c r="DC43" s="326">
        <v>0.81672322836601974</v>
      </c>
    </row>
    <row r="44" spans="1:107" s="299" customFormat="1" ht="15" customHeight="1">
      <c r="A44" s="300" t="s">
        <v>369</v>
      </c>
      <c r="B44" s="301" t="s">
        <v>627</v>
      </c>
      <c r="C44" s="295">
        <v>2.6617144321761317E-6</v>
      </c>
      <c r="D44" s="296">
        <v>2.2015172632363824E-6</v>
      </c>
      <c r="E44" s="296">
        <v>2.5595413940964786E-6</v>
      </c>
      <c r="F44" s="296">
        <v>7.915433977066988E-6</v>
      </c>
      <c r="G44" s="296">
        <v>2.3467603974046564E-6</v>
      </c>
      <c r="H44" s="296">
        <v>0</v>
      </c>
      <c r="I44" s="296">
        <v>0</v>
      </c>
      <c r="J44" s="296">
        <v>5.088204125666561E-6</v>
      </c>
      <c r="K44" s="296">
        <v>1.7865405653985206E-6</v>
      </c>
      <c r="L44" s="296">
        <v>4.4096900788278096E-6</v>
      </c>
      <c r="M44" s="296">
        <v>1.3876691859603515E-6</v>
      </c>
      <c r="N44" s="296">
        <v>3.935275520848879E-6</v>
      </c>
      <c r="O44" s="296">
        <v>3.6264572349898745E-6</v>
      </c>
      <c r="P44" s="296">
        <v>9.9833690190746875E-6</v>
      </c>
      <c r="Q44" s="296">
        <v>1.1662075552817866E-6</v>
      </c>
      <c r="R44" s="296">
        <v>6.8867440686008433E-7</v>
      </c>
      <c r="S44" s="296">
        <v>4.6986604149093505E-7</v>
      </c>
      <c r="T44" s="296">
        <v>6.4819653636712929E-6</v>
      </c>
      <c r="U44" s="296">
        <v>4.0321721202965975E-5</v>
      </c>
      <c r="V44" s="296">
        <v>1.6394520046087847E-5</v>
      </c>
      <c r="W44" s="296">
        <v>3.1635213088165381E-6</v>
      </c>
      <c r="X44" s="296">
        <v>4.3357420229448602E-6</v>
      </c>
      <c r="Y44" s="296">
        <v>2.1976599763607575E-6</v>
      </c>
      <c r="Z44" s="296">
        <v>2.8500070318116736E-4</v>
      </c>
      <c r="AA44" s="296">
        <v>6.30673999054736E-6</v>
      </c>
      <c r="AB44" s="296">
        <v>1.5452043056168006E-6</v>
      </c>
      <c r="AC44" s="296">
        <v>4.9184433645733417E-6</v>
      </c>
      <c r="AD44" s="296">
        <v>3.20431694616869E-4</v>
      </c>
      <c r="AE44" s="296">
        <v>2.8950544629461182E-6</v>
      </c>
      <c r="AF44" s="296">
        <v>1.6636632207169148E-5</v>
      </c>
      <c r="AG44" s="296">
        <v>7.856505276201832E-6</v>
      </c>
      <c r="AH44" s="296">
        <v>4.4732588364089435E-6</v>
      </c>
      <c r="AI44" s="296">
        <v>1.5065428860463671E-5</v>
      </c>
      <c r="AJ44" s="296">
        <v>4.2425350356380536E-6</v>
      </c>
      <c r="AK44" s="296">
        <v>2.9210792719160914E-4</v>
      </c>
      <c r="AL44" s="296">
        <v>0</v>
      </c>
      <c r="AM44" s="296">
        <v>0</v>
      </c>
      <c r="AN44" s="296">
        <v>4.9920821798129685E-5</v>
      </c>
      <c r="AO44" s="296">
        <v>5.8938615062542798E-5</v>
      </c>
      <c r="AP44" s="296">
        <v>1.0013823057557723</v>
      </c>
      <c r="AQ44" s="296">
        <v>0</v>
      </c>
      <c r="AR44" s="296">
        <v>1.4726248565378476E-2</v>
      </c>
      <c r="AS44" s="296">
        <v>1.1104150842287155E-4</v>
      </c>
      <c r="AT44" s="296">
        <v>7.6460000530431844E-4</v>
      </c>
      <c r="AU44" s="296">
        <v>1.1428360751717436E-4</v>
      </c>
      <c r="AV44" s="296">
        <v>1.1998297244098953E-4</v>
      </c>
      <c r="AW44" s="296">
        <v>4.6308159127161295E-4</v>
      </c>
      <c r="AX44" s="296">
        <v>1.4667971774306857E-3</v>
      </c>
      <c r="AY44" s="296">
        <v>7.9601516696975385E-4</v>
      </c>
      <c r="AZ44" s="296">
        <v>7.864555093547251E-4</v>
      </c>
      <c r="BA44" s="296">
        <v>1.2517731170322044E-4</v>
      </c>
      <c r="BB44" s="296">
        <v>1.1253815441372398E-4</v>
      </c>
      <c r="BC44" s="296">
        <v>1.5069037594499454E-3</v>
      </c>
      <c r="BD44" s="296">
        <v>1.7035456985839528E-4</v>
      </c>
      <c r="BE44" s="296">
        <v>7.387835018418311E-5</v>
      </c>
      <c r="BF44" s="296">
        <v>7.0202850196188939E-5</v>
      </c>
      <c r="BG44" s="296">
        <v>3.6016740930160964E-5</v>
      </c>
      <c r="BH44" s="296">
        <v>2.3078279602415251E-5</v>
      </c>
      <c r="BI44" s="296">
        <v>3.1395707321806157E-4</v>
      </c>
      <c r="BJ44" s="296">
        <v>1.0026925212832305E-6</v>
      </c>
      <c r="BK44" s="296">
        <v>1.3809897373864407E-5</v>
      </c>
      <c r="BL44" s="296">
        <v>2.2494207730386551E-5</v>
      </c>
      <c r="BM44" s="296">
        <v>1.5963325968061336E-5</v>
      </c>
      <c r="BN44" s="296">
        <v>1.3750770136495994E-6</v>
      </c>
      <c r="BO44" s="296">
        <v>1.8139992128769762E-6</v>
      </c>
      <c r="BP44" s="296">
        <v>3.5130435697053257E-6</v>
      </c>
      <c r="BQ44" s="296">
        <v>1.918347282179721E-6</v>
      </c>
      <c r="BR44" s="296">
        <v>2.0823060629859516E-6</v>
      </c>
      <c r="BS44" s="296">
        <v>1.7768834672067971E-6</v>
      </c>
      <c r="BT44" s="296">
        <v>1.1610598352187715E-6</v>
      </c>
      <c r="BU44" s="296">
        <v>1.8794676884746574E-6</v>
      </c>
      <c r="BV44" s="296">
        <v>3.2657933193646618E-6</v>
      </c>
      <c r="BW44" s="296">
        <v>1.2351257929170836E-6</v>
      </c>
      <c r="BX44" s="296">
        <v>3.0371111284575852E-6</v>
      </c>
      <c r="BY44" s="296">
        <v>1.8625853354011982E-6</v>
      </c>
      <c r="BZ44" s="296">
        <v>3.9325444099020398E-6</v>
      </c>
      <c r="CA44" s="296">
        <v>2.5453453442990943E-6</v>
      </c>
      <c r="CB44" s="296">
        <v>2.9143821267684534E-6</v>
      </c>
      <c r="CC44" s="296">
        <v>2.147941473107667E-6</v>
      </c>
      <c r="CD44" s="296">
        <v>3.7206433149268211E-6</v>
      </c>
      <c r="CE44" s="296">
        <v>4.2555242098413428E-6</v>
      </c>
      <c r="CF44" s="296">
        <v>4.4632610949976132E-7</v>
      </c>
      <c r="CG44" s="296">
        <v>2.2175572057960287E-6</v>
      </c>
      <c r="CH44" s="296">
        <v>1.6235133032422206E-6</v>
      </c>
      <c r="CI44" s="296">
        <v>4.6922582619033454E-6</v>
      </c>
      <c r="CJ44" s="296">
        <v>2.2038142457574663E-6</v>
      </c>
      <c r="CK44" s="296">
        <v>2.1415147089357882E-6</v>
      </c>
      <c r="CL44" s="296">
        <v>3.9069603263913092E-6</v>
      </c>
      <c r="CM44" s="296">
        <v>2.1384528648076396E-6</v>
      </c>
      <c r="CN44" s="296">
        <v>2.0406606581621547E-6</v>
      </c>
      <c r="CO44" s="296">
        <v>1.5001825256622414E-6</v>
      </c>
      <c r="CP44" s="296">
        <v>2.0040659884201994E-6</v>
      </c>
      <c r="CQ44" s="296">
        <v>2.4152266575731345E-6</v>
      </c>
      <c r="CR44" s="296">
        <v>1.1991302579685687E-6</v>
      </c>
      <c r="CS44" s="296">
        <v>1.2072630999700105E-5</v>
      </c>
      <c r="CT44" s="296">
        <v>1.9256519714503882E-6</v>
      </c>
      <c r="CU44" s="296">
        <v>1.9851572196179173E-6</v>
      </c>
      <c r="CV44" s="296">
        <v>1.7311298075336721E-6</v>
      </c>
      <c r="CW44" s="296">
        <v>2.3126291029161856E-6</v>
      </c>
      <c r="CX44" s="296">
        <v>1.1874575160692567E-6</v>
      </c>
      <c r="CY44" s="296">
        <v>2.644420754589458E-6</v>
      </c>
      <c r="CZ44" s="296">
        <v>5.9804641946203789E-6</v>
      </c>
      <c r="DA44" s="296">
        <v>1.030159598756325E-4</v>
      </c>
      <c r="DB44" s="326">
        <v>1.0246154730334651</v>
      </c>
      <c r="DC44" s="326">
        <v>0.78863627993058205</v>
      </c>
    </row>
    <row r="45" spans="1:107" s="299" customFormat="1" ht="15" customHeight="1">
      <c r="A45" s="300" t="s">
        <v>370</v>
      </c>
      <c r="B45" s="301" t="s">
        <v>628</v>
      </c>
      <c r="C45" s="295">
        <v>-3.5647468530599851E-6</v>
      </c>
      <c r="D45" s="296">
        <v>-2.7223745210044268E-6</v>
      </c>
      <c r="E45" s="296">
        <v>-2.4908048536272161E-6</v>
      </c>
      <c r="F45" s="296">
        <v>-7.7922463549572344E-6</v>
      </c>
      <c r="G45" s="296">
        <v>-2.2770926292276143E-6</v>
      </c>
      <c r="H45" s="296">
        <v>0</v>
      </c>
      <c r="I45" s="296">
        <v>0</v>
      </c>
      <c r="J45" s="296">
        <v>-2.0718081931794842E-5</v>
      </c>
      <c r="K45" s="296">
        <v>-3.7542270319691737E-6</v>
      </c>
      <c r="L45" s="296">
        <v>-2.0232312446179649E-5</v>
      </c>
      <c r="M45" s="296">
        <v>-3.3428928565992802E-6</v>
      </c>
      <c r="N45" s="296">
        <v>-5.2440552175314115E-6</v>
      </c>
      <c r="O45" s="296">
        <v>-7.7215675686092115E-6</v>
      </c>
      <c r="P45" s="296">
        <v>-2.1858128474776654E-5</v>
      </c>
      <c r="Q45" s="296">
        <v>-2.5919400616582573E-6</v>
      </c>
      <c r="R45" s="296">
        <v>-8.7822791573148447E-7</v>
      </c>
      <c r="S45" s="296">
        <v>-1.4228921929741694E-6</v>
      </c>
      <c r="T45" s="296">
        <v>-1.2200134963814916E-5</v>
      </c>
      <c r="U45" s="296">
        <v>-4.6570587666420771E-5</v>
      </c>
      <c r="V45" s="296">
        <v>-3.9325247028508963E-6</v>
      </c>
      <c r="W45" s="296">
        <v>-1.5036564184421306E-5</v>
      </c>
      <c r="X45" s="296">
        <v>-4.8676646211324092E-4</v>
      </c>
      <c r="Y45" s="296">
        <v>-1.9312049463922798E-6</v>
      </c>
      <c r="Z45" s="296">
        <v>3.8857090489557122E-5</v>
      </c>
      <c r="AA45" s="296">
        <v>-4.5461990557605257E-5</v>
      </c>
      <c r="AB45" s="296">
        <v>-3.7597377743804285E-6</v>
      </c>
      <c r="AC45" s="296">
        <v>-1.3314848375266686E-5</v>
      </c>
      <c r="AD45" s="296">
        <v>9.4870547259442429E-6</v>
      </c>
      <c r="AE45" s="296">
        <v>-2.6289588670409224E-6</v>
      </c>
      <c r="AF45" s="296">
        <v>-9.0220772227370137E-6</v>
      </c>
      <c r="AG45" s="296">
        <v>-5.7409518970328502E-5</v>
      </c>
      <c r="AH45" s="296">
        <v>-4.5684850483133924E-6</v>
      </c>
      <c r="AI45" s="296">
        <v>-1.6072116209547381E-5</v>
      </c>
      <c r="AJ45" s="296">
        <v>-9.6949792968132776E-6</v>
      </c>
      <c r="AK45" s="296">
        <v>2.280940856842215E-6</v>
      </c>
      <c r="AL45" s="296">
        <v>0</v>
      </c>
      <c r="AM45" s="296">
        <v>0</v>
      </c>
      <c r="AN45" s="296">
        <v>1.3410789887981625E-6</v>
      </c>
      <c r="AO45" s="296">
        <v>-7.2885521966307369E-6</v>
      </c>
      <c r="AP45" s="296">
        <v>6.5867121530219425E-2</v>
      </c>
      <c r="AQ45" s="296">
        <v>1</v>
      </c>
      <c r="AR45" s="296">
        <v>2.83300612052056E-3</v>
      </c>
      <c r="AS45" s="296">
        <v>-1.0205930030931366E-3</v>
      </c>
      <c r="AT45" s="296">
        <v>-4.0743605376619184E-3</v>
      </c>
      <c r="AU45" s="296">
        <v>-1.6654024150449358E-3</v>
      </c>
      <c r="AV45" s="296">
        <v>-1.1292744605243095E-4</v>
      </c>
      <c r="AW45" s="296">
        <v>-5.5657469327614895E-4</v>
      </c>
      <c r="AX45" s="296">
        <v>-2.0120929670222488E-2</v>
      </c>
      <c r="AY45" s="296">
        <v>-6.7369997265747153E-4</v>
      </c>
      <c r="AZ45" s="296">
        <v>-1.3652134995883593E-3</v>
      </c>
      <c r="BA45" s="296">
        <v>-6.7486781808450661E-4</v>
      </c>
      <c r="BB45" s="296">
        <v>-8.2864811751048059E-4</v>
      </c>
      <c r="BC45" s="296">
        <v>-2.7157471290281602E-3</v>
      </c>
      <c r="BD45" s="296">
        <v>-4.6132028793935658E-4</v>
      </c>
      <c r="BE45" s="296">
        <v>-7.6393347558772811E-4</v>
      </c>
      <c r="BF45" s="296">
        <v>-2.5380724189956505E-5</v>
      </c>
      <c r="BG45" s="296">
        <v>-3.3755237579494514E-5</v>
      </c>
      <c r="BH45" s="296">
        <v>-2.7389169249347577E-5</v>
      </c>
      <c r="BI45" s="296">
        <v>-1.5179900143422203E-4</v>
      </c>
      <c r="BJ45" s="296">
        <v>-2.7657343094850707E-6</v>
      </c>
      <c r="BK45" s="296">
        <v>-2.3021928500039955E-5</v>
      </c>
      <c r="BL45" s="296">
        <v>-6.5812264629206175E-5</v>
      </c>
      <c r="BM45" s="296">
        <v>-1.6586270461373634E-5</v>
      </c>
      <c r="BN45" s="296">
        <v>-3.9262274581543684E-6</v>
      </c>
      <c r="BO45" s="296">
        <v>-5.1380275386096074E-6</v>
      </c>
      <c r="BP45" s="296">
        <v>-6.5047001932787313E-6</v>
      </c>
      <c r="BQ45" s="296">
        <v>-5.5315222477349834E-6</v>
      </c>
      <c r="BR45" s="296">
        <v>-6.5672441630138361E-6</v>
      </c>
      <c r="BS45" s="296">
        <v>-4.9805863380229389E-6</v>
      </c>
      <c r="BT45" s="296">
        <v>-5.8729869390552194E-6</v>
      </c>
      <c r="BU45" s="296">
        <v>-2.9698145668689445E-6</v>
      </c>
      <c r="BV45" s="296">
        <v>-3.5906310594652152E-6</v>
      </c>
      <c r="BW45" s="296">
        <v>-3.8524049003272954E-6</v>
      </c>
      <c r="BX45" s="296">
        <v>-3.8897851087474348E-6</v>
      </c>
      <c r="BY45" s="296">
        <v>-4.5742423852726575E-6</v>
      </c>
      <c r="BZ45" s="296">
        <v>-1.4099046758199411E-5</v>
      </c>
      <c r="CA45" s="296">
        <v>-5.9762524116301427E-6</v>
      </c>
      <c r="CB45" s="296">
        <v>-3.9428871920947289E-6</v>
      </c>
      <c r="CC45" s="296">
        <v>-4.9621402664198171E-6</v>
      </c>
      <c r="CD45" s="296">
        <v>-6.9594298603320828E-6</v>
      </c>
      <c r="CE45" s="296">
        <v>-1.025116671049487E-5</v>
      </c>
      <c r="CF45" s="296">
        <v>-3.1198741307928376E-6</v>
      </c>
      <c r="CG45" s="296">
        <v>-4.9319184523708232E-6</v>
      </c>
      <c r="CH45" s="296">
        <v>-4.2710116827941485E-6</v>
      </c>
      <c r="CI45" s="296">
        <v>-7.6078277363143272E-6</v>
      </c>
      <c r="CJ45" s="296">
        <v>-9.39354163613001E-6</v>
      </c>
      <c r="CK45" s="296">
        <v>-3.9131491531512553E-6</v>
      </c>
      <c r="CL45" s="296">
        <v>-8.463664891961804E-6</v>
      </c>
      <c r="CM45" s="296">
        <v>-2.048381092281191E-6</v>
      </c>
      <c r="CN45" s="296">
        <v>-4.5050260537757073E-6</v>
      </c>
      <c r="CO45" s="296">
        <v>-2.1142294376084275E-6</v>
      </c>
      <c r="CP45" s="296">
        <v>-1.3140862318351651E-5</v>
      </c>
      <c r="CQ45" s="296">
        <v>-6.5772341680793955E-6</v>
      </c>
      <c r="CR45" s="296">
        <v>-4.4388818212383263E-6</v>
      </c>
      <c r="CS45" s="296">
        <v>-4.8823855125617536E-5</v>
      </c>
      <c r="CT45" s="296">
        <v>-2.9168478524820749E-6</v>
      </c>
      <c r="CU45" s="296">
        <v>-3.3231181007435031E-6</v>
      </c>
      <c r="CV45" s="296">
        <v>-4.0453135345115166E-6</v>
      </c>
      <c r="CW45" s="296">
        <v>-4.481553889597909E-6</v>
      </c>
      <c r="CX45" s="296">
        <v>-5.3101770033199838E-6</v>
      </c>
      <c r="CY45" s="296">
        <v>-6.4310159509278132E-6</v>
      </c>
      <c r="CZ45" s="296">
        <v>-4.410314895745513E-6</v>
      </c>
      <c r="DA45" s="296">
        <v>-9.7702147197156793E-8</v>
      </c>
      <c r="DB45" s="326">
        <v>1.032271140488523</v>
      </c>
      <c r="DC45" s="326">
        <v>0.79452877058785054</v>
      </c>
    </row>
    <row r="46" spans="1:107" s="299" customFormat="1" ht="15" customHeight="1">
      <c r="A46" s="300" t="s">
        <v>371</v>
      </c>
      <c r="B46" s="301" t="s">
        <v>629</v>
      </c>
      <c r="C46" s="295">
        <v>1.8331645831263327E-5</v>
      </c>
      <c r="D46" s="296">
        <v>1.4046545730555908E-5</v>
      </c>
      <c r="E46" s="296">
        <v>1.78351880465447E-5</v>
      </c>
      <c r="F46" s="296">
        <v>4.6454920871669906E-5</v>
      </c>
      <c r="G46" s="296">
        <v>1.731236972382433E-5</v>
      </c>
      <c r="H46" s="296">
        <v>0</v>
      </c>
      <c r="I46" s="296">
        <v>0</v>
      </c>
      <c r="J46" s="296">
        <v>4.4833208646047748E-5</v>
      </c>
      <c r="K46" s="296">
        <v>2.2028167016128476E-5</v>
      </c>
      <c r="L46" s="296">
        <v>2.3811427828243823E-5</v>
      </c>
      <c r="M46" s="296">
        <v>1.0641695648180167E-5</v>
      </c>
      <c r="N46" s="296">
        <v>2.0583388400482083E-4</v>
      </c>
      <c r="O46" s="296">
        <v>1.4890373141973362E-4</v>
      </c>
      <c r="P46" s="296">
        <v>3.4550841728581578E-4</v>
      </c>
      <c r="Q46" s="296">
        <v>1.6552065704256414E-5</v>
      </c>
      <c r="R46" s="296">
        <v>5.6570505713417159E-6</v>
      </c>
      <c r="S46" s="296">
        <v>2.9756992874606608E-6</v>
      </c>
      <c r="T46" s="296">
        <v>8.8031458238179889E-5</v>
      </c>
      <c r="U46" s="296">
        <v>7.4814042327415412E-4</v>
      </c>
      <c r="V46" s="296">
        <v>2.2740971850987963E-5</v>
      </c>
      <c r="W46" s="296">
        <v>2.8194933272141244E-5</v>
      </c>
      <c r="X46" s="296">
        <v>1.6176901736476333E-4</v>
      </c>
      <c r="Y46" s="296">
        <v>1.079084759673121E-5</v>
      </c>
      <c r="Z46" s="296">
        <v>3.2058156961944402E-5</v>
      </c>
      <c r="AA46" s="296">
        <v>2.0720008318535935E-5</v>
      </c>
      <c r="AB46" s="296">
        <v>1.2800556720593189E-5</v>
      </c>
      <c r="AC46" s="296">
        <v>8.5372064954060531E-5</v>
      </c>
      <c r="AD46" s="296">
        <v>3.5372453284683299E-4</v>
      </c>
      <c r="AE46" s="296">
        <v>1.8196416819577534E-5</v>
      </c>
      <c r="AF46" s="296">
        <v>8.9988345106782147E-5</v>
      </c>
      <c r="AG46" s="296">
        <v>9.4814638935270378E-5</v>
      </c>
      <c r="AH46" s="296">
        <v>2.3158357188928331E-5</v>
      </c>
      <c r="AI46" s="296">
        <v>7.3559688444200239E-5</v>
      </c>
      <c r="AJ46" s="296">
        <v>5.2603546342788357E-5</v>
      </c>
      <c r="AK46" s="296">
        <v>1.8172175978882536E-4</v>
      </c>
      <c r="AL46" s="296">
        <v>0</v>
      </c>
      <c r="AM46" s="296">
        <v>0</v>
      </c>
      <c r="AN46" s="296">
        <v>2.8446534884883623E-5</v>
      </c>
      <c r="AO46" s="296">
        <v>2.7032487870075466E-5</v>
      </c>
      <c r="AP46" s="296">
        <v>1.6744615181632185E-4</v>
      </c>
      <c r="AQ46" s="296">
        <v>0</v>
      </c>
      <c r="AR46" s="296">
        <v>1.0039842552241645</v>
      </c>
      <c r="AS46" s="296">
        <v>2.4054186494634712E-3</v>
      </c>
      <c r="AT46" s="296">
        <v>2.2010652061802368E-3</v>
      </c>
      <c r="AU46" s="296">
        <v>2.8851248875463018E-3</v>
      </c>
      <c r="AV46" s="296">
        <v>1.5009670730951887E-3</v>
      </c>
      <c r="AW46" s="296">
        <v>1.1416469456047703E-3</v>
      </c>
      <c r="AX46" s="296">
        <v>1.0472642437248185E-3</v>
      </c>
      <c r="AY46" s="296">
        <v>3.2448583716393484E-3</v>
      </c>
      <c r="AZ46" s="296">
        <v>4.6019185725268107E-3</v>
      </c>
      <c r="BA46" s="296">
        <v>3.0626608725442478E-3</v>
      </c>
      <c r="BB46" s="296">
        <v>1.4375798030258542E-3</v>
      </c>
      <c r="BC46" s="296">
        <v>4.2765679597474042E-3</v>
      </c>
      <c r="BD46" s="296">
        <v>4.3066696343354374E-3</v>
      </c>
      <c r="BE46" s="296">
        <v>1.1092624303392137E-3</v>
      </c>
      <c r="BF46" s="296">
        <v>8.4824102336761439E-4</v>
      </c>
      <c r="BG46" s="296">
        <v>1.0005552222978975E-3</v>
      </c>
      <c r="BH46" s="296">
        <v>9.292538095509843E-4</v>
      </c>
      <c r="BI46" s="296">
        <v>8.0759701981917339E-4</v>
      </c>
      <c r="BJ46" s="296">
        <v>9.6356691159059913E-6</v>
      </c>
      <c r="BK46" s="296">
        <v>4.1697148009701475E-4</v>
      </c>
      <c r="BL46" s="296">
        <v>6.1426391154625806E-4</v>
      </c>
      <c r="BM46" s="296">
        <v>8.2556004467936928E-4</v>
      </c>
      <c r="BN46" s="296">
        <v>3.246916701134352E-5</v>
      </c>
      <c r="BO46" s="296">
        <v>3.146650037822481E-5</v>
      </c>
      <c r="BP46" s="296">
        <v>5.06260528707026E-5</v>
      </c>
      <c r="BQ46" s="296">
        <v>2.5968167293956214E-5</v>
      </c>
      <c r="BR46" s="296">
        <v>1.6618658241153027E-5</v>
      </c>
      <c r="BS46" s="296">
        <v>1.57456823582456E-5</v>
      </c>
      <c r="BT46" s="296">
        <v>1.2593387444722177E-5</v>
      </c>
      <c r="BU46" s="296">
        <v>2.3505268834263721E-5</v>
      </c>
      <c r="BV46" s="296">
        <v>3.2892555700933846E-5</v>
      </c>
      <c r="BW46" s="296">
        <v>3.1045178433492413E-5</v>
      </c>
      <c r="BX46" s="296">
        <v>3.7134919930990766E-5</v>
      </c>
      <c r="BY46" s="296">
        <v>1.7308179514721424E-5</v>
      </c>
      <c r="BZ46" s="296">
        <v>6.7548908679505471E-5</v>
      </c>
      <c r="CA46" s="296">
        <v>3.4482624614874518E-5</v>
      </c>
      <c r="CB46" s="296">
        <v>3.159472555259783E-5</v>
      </c>
      <c r="CC46" s="296">
        <v>2.3087563876198986E-5</v>
      </c>
      <c r="CD46" s="296">
        <v>4.0186695873818737E-5</v>
      </c>
      <c r="CE46" s="296">
        <v>5.283719944169828E-5</v>
      </c>
      <c r="CF46" s="296">
        <v>6.476636837456342E-6</v>
      </c>
      <c r="CG46" s="296">
        <v>1.9737996148664229E-5</v>
      </c>
      <c r="CH46" s="296">
        <v>1.8272102962369639E-5</v>
      </c>
      <c r="CI46" s="296">
        <v>2.7798345716204752E-5</v>
      </c>
      <c r="CJ46" s="296">
        <v>4.0109693707052263E-5</v>
      </c>
      <c r="CK46" s="296">
        <v>1.8793265864498935E-5</v>
      </c>
      <c r="CL46" s="296">
        <v>2.5011931054544922E-5</v>
      </c>
      <c r="CM46" s="296">
        <v>8.3919751816498658E-5</v>
      </c>
      <c r="CN46" s="296">
        <v>2.5057376078572382E-5</v>
      </c>
      <c r="CO46" s="296">
        <v>3.0019154715036489E-5</v>
      </c>
      <c r="CP46" s="296">
        <v>3.043990970238091E-5</v>
      </c>
      <c r="CQ46" s="296">
        <v>2.7734792956004304E-5</v>
      </c>
      <c r="CR46" s="296">
        <v>1.1603816605864542E-5</v>
      </c>
      <c r="CS46" s="296">
        <v>2.101425350203521E-4</v>
      </c>
      <c r="CT46" s="296">
        <v>1.4266539950531032E-5</v>
      </c>
      <c r="CU46" s="296">
        <v>6.0686161911071594E-5</v>
      </c>
      <c r="CV46" s="296">
        <v>3.6894479578711381E-5</v>
      </c>
      <c r="CW46" s="296">
        <v>4.9909755730764676E-5</v>
      </c>
      <c r="CX46" s="296">
        <v>1.4943803045834922E-5</v>
      </c>
      <c r="CY46" s="296">
        <v>3.8929101214900108E-5</v>
      </c>
      <c r="CZ46" s="296">
        <v>7.2258283007025948E-5</v>
      </c>
      <c r="DA46" s="296">
        <v>3.3796403918815338E-4</v>
      </c>
      <c r="DB46" s="327">
        <v>1.047697455879488</v>
      </c>
      <c r="DC46" s="327">
        <v>0.80640225122829878</v>
      </c>
    </row>
    <row r="47" spans="1:107" s="299" customFormat="1" ht="15" customHeight="1">
      <c r="A47" s="300" t="s">
        <v>372</v>
      </c>
      <c r="B47" s="301" t="s">
        <v>630</v>
      </c>
      <c r="C47" s="295">
        <v>1.13549934844087E-4</v>
      </c>
      <c r="D47" s="296">
        <v>8.3746012329977989E-5</v>
      </c>
      <c r="E47" s="296">
        <v>9.590774386298575E-5</v>
      </c>
      <c r="F47" s="296">
        <v>2.1002217694603435E-4</v>
      </c>
      <c r="G47" s="296">
        <v>7.8175684320078742E-5</v>
      </c>
      <c r="H47" s="296">
        <v>0</v>
      </c>
      <c r="I47" s="296">
        <v>0</v>
      </c>
      <c r="J47" s="296">
        <v>2.6011862261008956E-4</v>
      </c>
      <c r="K47" s="296">
        <v>5.6942044887303562E-5</v>
      </c>
      <c r="L47" s="296">
        <v>4.0807438185081851E-5</v>
      </c>
      <c r="M47" s="296">
        <v>6.3776603577389329E-5</v>
      </c>
      <c r="N47" s="296">
        <v>3.2268091040234979E-5</v>
      </c>
      <c r="O47" s="296">
        <v>3.9587414973468849E-5</v>
      </c>
      <c r="P47" s="296">
        <v>4.8377274772299959E-5</v>
      </c>
      <c r="Q47" s="296">
        <v>3.4720252603618347E-5</v>
      </c>
      <c r="R47" s="296">
        <v>5.7527216816856156E-5</v>
      </c>
      <c r="S47" s="296">
        <v>2.2255810461173639E-5</v>
      </c>
      <c r="T47" s="296">
        <v>1.122946855179672E-4</v>
      </c>
      <c r="U47" s="296">
        <v>2.7094379671924093E-4</v>
      </c>
      <c r="V47" s="296">
        <v>2.6651823314524664E-4</v>
      </c>
      <c r="W47" s="296">
        <v>1.6261071934123772E-4</v>
      </c>
      <c r="X47" s="296">
        <v>6.8226217754865768E-5</v>
      </c>
      <c r="Y47" s="296">
        <v>1.1098407539152619E-4</v>
      </c>
      <c r="Z47" s="296">
        <v>1.917389323333139E-4</v>
      </c>
      <c r="AA47" s="296">
        <v>2.1243483436141048E-4</v>
      </c>
      <c r="AB47" s="296">
        <v>1.4691547516467419E-4</v>
      </c>
      <c r="AC47" s="296">
        <v>8.5695699468371148E-5</v>
      </c>
      <c r="AD47" s="296">
        <v>1.1280866186403882E-4</v>
      </c>
      <c r="AE47" s="296">
        <v>1.4775468913672625E-4</v>
      </c>
      <c r="AF47" s="296">
        <v>9.3908742705563482E-5</v>
      </c>
      <c r="AG47" s="296">
        <v>9.3300472913987814E-5</v>
      </c>
      <c r="AH47" s="296">
        <v>5.6814046662303756E-5</v>
      </c>
      <c r="AI47" s="296">
        <v>1.4812354804635735E-4</v>
      </c>
      <c r="AJ47" s="296">
        <v>2.8880263929659375E-4</v>
      </c>
      <c r="AK47" s="296">
        <v>2.2027132251294383E-4</v>
      </c>
      <c r="AL47" s="296">
        <v>0</v>
      </c>
      <c r="AM47" s="296">
        <v>0</v>
      </c>
      <c r="AN47" s="296">
        <v>9.0691764098281449E-5</v>
      </c>
      <c r="AO47" s="296">
        <v>1.6351269814554313E-4</v>
      </c>
      <c r="AP47" s="296">
        <v>1.5071908388352285E-4</v>
      </c>
      <c r="AQ47" s="296">
        <v>0</v>
      </c>
      <c r="AR47" s="296">
        <v>8.0560930170984089E-5</v>
      </c>
      <c r="AS47" s="296">
        <v>1.0038653584877204</v>
      </c>
      <c r="AT47" s="296">
        <v>3.366862935747377E-4</v>
      </c>
      <c r="AU47" s="296">
        <v>1.4126882732538914E-4</v>
      </c>
      <c r="AV47" s="296">
        <v>1.1544287536388366E-4</v>
      </c>
      <c r="AW47" s="296">
        <v>6.9074370172526607E-5</v>
      </c>
      <c r="AX47" s="296">
        <v>7.0847184942462408E-5</v>
      </c>
      <c r="AY47" s="296">
        <v>1.6741375493638068E-4</v>
      </c>
      <c r="AZ47" s="296">
        <v>1.0725265678623436E-4</v>
      </c>
      <c r="BA47" s="296">
        <v>6.628098997778071E-5</v>
      </c>
      <c r="BB47" s="296">
        <v>8.1482904033589461E-5</v>
      </c>
      <c r="BC47" s="296">
        <v>1.3590138991608649E-4</v>
      </c>
      <c r="BD47" s="296">
        <v>1.0143677161154072E-4</v>
      </c>
      <c r="BE47" s="296">
        <v>6.102528754850548E-5</v>
      </c>
      <c r="BF47" s="296">
        <v>2.9583245497629988E-5</v>
      </c>
      <c r="BG47" s="296">
        <v>1.1745616304780942E-3</v>
      </c>
      <c r="BH47" s="296">
        <v>1.3045700986303455E-3</v>
      </c>
      <c r="BI47" s="296">
        <v>6.3419857909595878E-4</v>
      </c>
      <c r="BJ47" s="296">
        <v>5.2941305923136406E-5</v>
      </c>
      <c r="BK47" s="296">
        <v>6.9005989751918344E-3</v>
      </c>
      <c r="BL47" s="296">
        <v>1.1834034366314031E-2</v>
      </c>
      <c r="BM47" s="296">
        <v>4.9780284735453728E-3</v>
      </c>
      <c r="BN47" s="296">
        <v>2.2639328929324832E-4</v>
      </c>
      <c r="BO47" s="296">
        <v>4.979455722296021E-4</v>
      </c>
      <c r="BP47" s="296">
        <v>6.2691707572890649E-4</v>
      </c>
      <c r="BQ47" s="296">
        <v>1.8221885304381454E-4</v>
      </c>
      <c r="BR47" s="296">
        <v>1.3004778002638064E-4</v>
      </c>
      <c r="BS47" s="296">
        <v>1.3990561791909502E-4</v>
      </c>
      <c r="BT47" s="296">
        <v>1.1544334249971168E-4</v>
      </c>
      <c r="BU47" s="296">
        <v>3.3376009265996835E-4</v>
      </c>
      <c r="BV47" s="296">
        <v>4.7552202667088309E-4</v>
      </c>
      <c r="BW47" s="296">
        <v>5.8656539976382289E-4</v>
      </c>
      <c r="BX47" s="296">
        <v>4.4227747356863936E-4</v>
      </c>
      <c r="BY47" s="296">
        <v>7.3499667845440336E-5</v>
      </c>
      <c r="BZ47" s="296">
        <v>3.3874825595603788E-4</v>
      </c>
      <c r="CA47" s="296">
        <v>3.7400022052894269E-4</v>
      </c>
      <c r="CB47" s="296">
        <v>1.7232087312808568E-4</v>
      </c>
      <c r="CC47" s="296">
        <v>2.2289112875091522E-4</v>
      </c>
      <c r="CD47" s="296">
        <v>4.9306444155558125E-4</v>
      </c>
      <c r="CE47" s="296">
        <v>7.1933099524196589E-4</v>
      </c>
      <c r="CF47" s="296">
        <v>6.4260065643328797E-5</v>
      </c>
      <c r="CG47" s="296">
        <v>1.9243957870666766E-4</v>
      </c>
      <c r="CH47" s="296">
        <v>1.7034592988815183E-4</v>
      </c>
      <c r="CI47" s="296">
        <v>1.0389157101731675E-4</v>
      </c>
      <c r="CJ47" s="296">
        <v>4.9696689366908648E-4</v>
      </c>
      <c r="CK47" s="296">
        <v>2.1153191819290543E-4</v>
      </c>
      <c r="CL47" s="296">
        <v>1.3999688009635913E-4</v>
      </c>
      <c r="CM47" s="296">
        <v>7.9529861197461153E-5</v>
      </c>
      <c r="CN47" s="296">
        <v>1.2851509137858151E-4</v>
      </c>
      <c r="CO47" s="296">
        <v>9.0427328344977489E-5</v>
      </c>
      <c r="CP47" s="296">
        <v>8.4790124677766015E-5</v>
      </c>
      <c r="CQ47" s="296">
        <v>9.0923311646999436E-5</v>
      </c>
      <c r="CR47" s="296">
        <v>8.6720643191103361E-5</v>
      </c>
      <c r="CS47" s="296">
        <v>6.4160123111090518E-5</v>
      </c>
      <c r="CT47" s="296">
        <v>7.250823608941934E-5</v>
      </c>
      <c r="CU47" s="296">
        <v>1.2123183691972366E-4</v>
      </c>
      <c r="CV47" s="296">
        <v>7.3218316793454373E-5</v>
      </c>
      <c r="CW47" s="296">
        <v>1.0525664024462467E-4</v>
      </c>
      <c r="CX47" s="296">
        <v>1.3908241359176292E-4</v>
      </c>
      <c r="CY47" s="296">
        <v>1.2658873670633514E-4</v>
      </c>
      <c r="CZ47" s="296">
        <v>4.0952852931739692E-5</v>
      </c>
      <c r="DA47" s="296">
        <v>3.1514903005242032E-4</v>
      </c>
      <c r="DB47" s="326">
        <v>1.0458907415499543</v>
      </c>
      <c r="DC47" s="326">
        <v>0.80501164128218661</v>
      </c>
    </row>
    <row r="48" spans="1:107" s="299" customFormat="1" ht="15" customHeight="1">
      <c r="A48" s="300" t="s">
        <v>373</v>
      </c>
      <c r="B48" s="301" t="s">
        <v>631</v>
      </c>
      <c r="C48" s="295">
        <v>4.7932770193535325E-4</v>
      </c>
      <c r="D48" s="296">
        <v>4.473324087063783E-4</v>
      </c>
      <c r="E48" s="296">
        <v>2.0309439905413681E-4</v>
      </c>
      <c r="F48" s="296">
        <v>1.0083376154107846E-3</v>
      </c>
      <c r="G48" s="296">
        <v>3.7781232587474E-4</v>
      </c>
      <c r="H48" s="296">
        <v>0</v>
      </c>
      <c r="I48" s="296">
        <v>0</v>
      </c>
      <c r="J48" s="296">
        <v>4.2362139979251539E-3</v>
      </c>
      <c r="K48" s="296">
        <v>5.4135721170718522E-4</v>
      </c>
      <c r="L48" s="296">
        <v>4.7069037070633811E-3</v>
      </c>
      <c r="M48" s="296">
        <v>2.5527489240707055E-4</v>
      </c>
      <c r="N48" s="296">
        <v>6.0994513412644278E-4</v>
      </c>
      <c r="O48" s="296">
        <v>1.2708846142583242E-3</v>
      </c>
      <c r="P48" s="296">
        <v>5.3728547439708795E-3</v>
      </c>
      <c r="Q48" s="296">
        <v>4.438688080680782E-4</v>
      </c>
      <c r="R48" s="296">
        <v>1.1098888401992366E-4</v>
      </c>
      <c r="S48" s="296">
        <v>2.3254786457964458E-4</v>
      </c>
      <c r="T48" s="296">
        <v>2.5382014451180678E-3</v>
      </c>
      <c r="U48" s="296">
        <v>1.1698588382572513E-2</v>
      </c>
      <c r="V48" s="296">
        <v>8.9431022489073119E-4</v>
      </c>
      <c r="W48" s="296">
        <v>1.1379509743771235E-3</v>
      </c>
      <c r="X48" s="296">
        <v>2.6714694723611903E-4</v>
      </c>
      <c r="Y48" s="296">
        <v>2.1518657581213102E-4</v>
      </c>
      <c r="Z48" s="296">
        <v>3.4705556693143623E-3</v>
      </c>
      <c r="AA48" s="296">
        <v>1.6482257525822707E-3</v>
      </c>
      <c r="AB48" s="296">
        <v>6.348598930601807E-4</v>
      </c>
      <c r="AC48" s="296">
        <v>2.6926114031315699E-3</v>
      </c>
      <c r="AD48" s="296">
        <v>2.6378451104252282E-3</v>
      </c>
      <c r="AE48" s="296">
        <v>3.8031084030570677E-4</v>
      </c>
      <c r="AF48" s="296">
        <v>4.4752636124800656E-4</v>
      </c>
      <c r="AG48" s="296">
        <v>6.6885699344650358E-3</v>
      </c>
      <c r="AH48" s="296">
        <v>8.9832586291165853E-4</v>
      </c>
      <c r="AI48" s="296">
        <v>3.5240394659913302E-3</v>
      </c>
      <c r="AJ48" s="296">
        <v>1.8533957156856393E-3</v>
      </c>
      <c r="AK48" s="296">
        <v>3.586290689711052E-3</v>
      </c>
      <c r="AL48" s="296">
        <v>0</v>
      </c>
      <c r="AM48" s="296">
        <v>0</v>
      </c>
      <c r="AN48" s="296">
        <v>1.2915525001076027E-4</v>
      </c>
      <c r="AO48" s="296">
        <v>2.05158736549511E-3</v>
      </c>
      <c r="AP48" s="296">
        <v>2.1940707680385518E-4</v>
      </c>
      <c r="AQ48" s="296">
        <v>0</v>
      </c>
      <c r="AR48" s="296">
        <v>4.6557182445299558E-4</v>
      </c>
      <c r="AS48" s="296">
        <v>1.0168469277217611E-2</v>
      </c>
      <c r="AT48" s="296">
        <v>1.0163853732093331</v>
      </c>
      <c r="AU48" s="296">
        <v>1.1189844807069327E-2</v>
      </c>
      <c r="AV48" s="296">
        <v>7.8748397183575954E-3</v>
      </c>
      <c r="AW48" s="296">
        <v>6.6659639462687964E-3</v>
      </c>
      <c r="AX48" s="296">
        <v>2.5967620311103568E-3</v>
      </c>
      <c r="AY48" s="296">
        <v>5.5694383715058958E-3</v>
      </c>
      <c r="AZ48" s="296">
        <v>8.3166908356131809E-3</v>
      </c>
      <c r="BA48" s="296">
        <v>6.196232284654859E-3</v>
      </c>
      <c r="BB48" s="296">
        <v>4.1220253975541516E-3</v>
      </c>
      <c r="BC48" s="296">
        <v>1.6110708515108122E-3</v>
      </c>
      <c r="BD48" s="296">
        <v>8.1545760633346311E-3</v>
      </c>
      <c r="BE48" s="296">
        <v>6.7936899925723311E-3</v>
      </c>
      <c r="BF48" s="296">
        <v>1.391309429726759E-3</v>
      </c>
      <c r="BG48" s="296">
        <v>7.4156974273313922E-3</v>
      </c>
      <c r="BH48" s="296">
        <v>2.801651312203556E-3</v>
      </c>
      <c r="BI48" s="296">
        <v>3.4547567987415102E-3</v>
      </c>
      <c r="BJ48" s="296">
        <v>2.2239367472498989E-4</v>
      </c>
      <c r="BK48" s="296">
        <v>3.8157884182880896E-3</v>
      </c>
      <c r="BL48" s="296">
        <v>1.3448061300025443E-2</v>
      </c>
      <c r="BM48" s="296">
        <v>1.7641242270385604E-3</v>
      </c>
      <c r="BN48" s="296">
        <v>3.8869262120248696E-4</v>
      </c>
      <c r="BO48" s="296">
        <v>7.6696424624703022E-4</v>
      </c>
      <c r="BP48" s="296">
        <v>9.2995258458708615E-4</v>
      </c>
      <c r="BQ48" s="296">
        <v>3.7621308734449218E-4</v>
      </c>
      <c r="BR48" s="296">
        <v>1.1007547883456221E-3</v>
      </c>
      <c r="BS48" s="296">
        <v>5.6517186455745942E-4</v>
      </c>
      <c r="BT48" s="296">
        <v>1.9440108011348811E-4</v>
      </c>
      <c r="BU48" s="296">
        <v>4.1950714686095515E-4</v>
      </c>
      <c r="BV48" s="296">
        <v>6.3317440036287839E-4</v>
      </c>
      <c r="BW48" s="296">
        <v>7.4040785999082584E-4</v>
      </c>
      <c r="BX48" s="296">
        <v>6.0464124725017753E-4</v>
      </c>
      <c r="BY48" s="296">
        <v>4.6782279391093711E-4</v>
      </c>
      <c r="BZ48" s="296">
        <v>7.5769021655667504E-4</v>
      </c>
      <c r="CA48" s="296">
        <v>1.0838007336657907E-3</v>
      </c>
      <c r="CB48" s="296">
        <v>4.452941510220016E-4</v>
      </c>
      <c r="CC48" s="296">
        <v>4.717004615768055E-4</v>
      </c>
      <c r="CD48" s="296">
        <v>1.2792690046853417E-3</v>
      </c>
      <c r="CE48" s="296">
        <v>1.664199699473206E-3</v>
      </c>
      <c r="CF48" s="296">
        <v>1.1540705990607975E-4</v>
      </c>
      <c r="CG48" s="296">
        <v>3.9998512852279332E-4</v>
      </c>
      <c r="CH48" s="296">
        <v>2.7999914571704928E-4</v>
      </c>
      <c r="CI48" s="296">
        <v>2.6233519121588822E-4</v>
      </c>
      <c r="CJ48" s="296">
        <v>1.1366193613358952E-3</v>
      </c>
      <c r="CK48" s="296">
        <v>3.0858117012758698E-4</v>
      </c>
      <c r="CL48" s="296">
        <v>2.5583873372063355E-4</v>
      </c>
      <c r="CM48" s="296">
        <v>1.956907379632778E-4</v>
      </c>
      <c r="CN48" s="296">
        <v>3.4195100602437599E-4</v>
      </c>
      <c r="CO48" s="296">
        <v>2.6439519741617613E-4</v>
      </c>
      <c r="CP48" s="296">
        <v>6.6936095778213315E-4</v>
      </c>
      <c r="CQ48" s="296">
        <v>3.7130826301267299E-4</v>
      </c>
      <c r="CR48" s="296">
        <v>1.543740625446629E-4</v>
      </c>
      <c r="CS48" s="296">
        <v>1.1759685525403352E-3</v>
      </c>
      <c r="CT48" s="296">
        <v>1.739463858525064E-4</v>
      </c>
      <c r="CU48" s="296">
        <v>4.736122111114895E-4</v>
      </c>
      <c r="CV48" s="296">
        <v>7.8410280636887538E-4</v>
      </c>
      <c r="CW48" s="296">
        <v>8.0442767480019915E-4</v>
      </c>
      <c r="CX48" s="296">
        <v>2.5915463698263525E-4</v>
      </c>
      <c r="CY48" s="296">
        <v>1.1694579834099967E-3</v>
      </c>
      <c r="CZ48" s="296">
        <v>3.249865461781121E-4</v>
      </c>
      <c r="DA48" s="296">
        <v>1.0343861074687492E-3</v>
      </c>
      <c r="DB48" s="326">
        <v>1.2221807133566474</v>
      </c>
      <c r="DC48" s="326">
        <v>0.94070026907841819</v>
      </c>
    </row>
    <row r="49" spans="1:107" s="299" customFormat="1" ht="15" customHeight="1">
      <c r="A49" s="300" t="s">
        <v>374</v>
      </c>
      <c r="B49" s="301" t="s">
        <v>632</v>
      </c>
      <c r="C49" s="295">
        <v>6.56255235356272E-5</v>
      </c>
      <c r="D49" s="296">
        <v>3.5194758427819241E-5</v>
      </c>
      <c r="E49" s="296">
        <v>6.3230501117045242E-5</v>
      </c>
      <c r="F49" s="296">
        <v>1.5712879922663979E-4</v>
      </c>
      <c r="G49" s="296">
        <v>2.6148452376033674E-5</v>
      </c>
      <c r="H49" s="296">
        <v>0</v>
      </c>
      <c r="I49" s="296">
        <v>0</v>
      </c>
      <c r="J49" s="296">
        <v>2.1748658701881151E-4</v>
      </c>
      <c r="K49" s="296">
        <v>2.1250910693779741E-5</v>
      </c>
      <c r="L49" s="296">
        <v>2.3778388044009985E-5</v>
      </c>
      <c r="M49" s="296">
        <v>3.7865742139119511E-5</v>
      </c>
      <c r="N49" s="296">
        <v>2.0468178047825E-5</v>
      </c>
      <c r="O49" s="296">
        <v>2.2434541235513095E-5</v>
      </c>
      <c r="P49" s="296">
        <v>2.4767421748290034E-5</v>
      </c>
      <c r="Q49" s="296">
        <v>2.1701233344659273E-5</v>
      </c>
      <c r="R49" s="296">
        <v>1.2410628300834006E-5</v>
      </c>
      <c r="S49" s="296">
        <v>5.0283163472095982E-6</v>
      </c>
      <c r="T49" s="296">
        <v>8.3400056956665195E-5</v>
      </c>
      <c r="U49" s="296">
        <v>2.8320143448991249E-4</v>
      </c>
      <c r="V49" s="296">
        <v>3.4417202532343929E-5</v>
      </c>
      <c r="W49" s="296">
        <v>2.3668179302028717E-5</v>
      </c>
      <c r="X49" s="296">
        <v>1.7845676888437892E-5</v>
      </c>
      <c r="Y49" s="296">
        <v>3.2886396339428294E-5</v>
      </c>
      <c r="Z49" s="296">
        <v>8.8883986507773754E-5</v>
      </c>
      <c r="AA49" s="296">
        <v>3.6766211576438505E-5</v>
      </c>
      <c r="AB49" s="296">
        <v>2.090154765431211E-5</v>
      </c>
      <c r="AC49" s="296">
        <v>2.7535199869382756E-5</v>
      </c>
      <c r="AD49" s="296">
        <v>2.6743807325674741E-5</v>
      </c>
      <c r="AE49" s="296">
        <v>4.2986453876202415E-5</v>
      </c>
      <c r="AF49" s="296">
        <v>3.8777919898971915E-5</v>
      </c>
      <c r="AG49" s="296">
        <v>3.8491712862941231E-5</v>
      </c>
      <c r="AH49" s="296">
        <v>1.9476482603927847E-5</v>
      </c>
      <c r="AI49" s="296">
        <v>1.3115861411441669E-4</v>
      </c>
      <c r="AJ49" s="296">
        <v>1.1972639297934093E-4</v>
      </c>
      <c r="AK49" s="296">
        <v>1.3695283999395064E-4</v>
      </c>
      <c r="AL49" s="296">
        <v>0</v>
      </c>
      <c r="AM49" s="296">
        <v>0</v>
      </c>
      <c r="AN49" s="296">
        <v>1.4302082133066012E-5</v>
      </c>
      <c r="AO49" s="296">
        <v>1.1740214572318853E-4</v>
      </c>
      <c r="AP49" s="296">
        <v>2.1008852731968953E-5</v>
      </c>
      <c r="AQ49" s="296">
        <v>0</v>
      </c>
      <c r="AR49" s="296">
        <v>1.8832571260614586E-5</v>
      </c>
      <c r="AS49" s="296">
        <v>1.1341449054354228E-4</v>
      </c>
      <c r="AT49" s="296">
        <v>5.430445285712526E-5</v>
      </c>
      <c r="AU49" s="296">
        <v>1.0083296500625663</v>
      </c>
      <c r="AV49" s="296">
        <v>2.7083016425132707E-3</v>
      </c>
      <c r="AW49" s="296">
        <v>6.0636810111498404E-4</v>
      </c>
      <c r="AX49" s="296">
        <v>1.3093449465573719E-4</v>
      </c>
      <c r="AY49" s="296">
        <v>1.5637192116188916E-4</v>
      </c>
      <c r="AZ49" s="296">
        <v>7.0107302943768675E-4</v>
      </c>
      <c r="BA49" s="296">
        <v>1.2802921864446938E-3</v>
      </c>
      <c r="BB49" s="296">
        <v>1.6354904367955685E-4</v>
      </c>
      <c r="BC49" s="296">
        <v>1.0415699220000417E-4</v>
      </c>
      <c r="BD49" s="296">
        <v>1.9158568824829508E-4</v>
      </c>
      <c r="BE49" s="296">
        <v>8.4886802865694351E-5</v>
      </c>
      <c r="BF49" s="296">
        <v>1.9101104069339857E-4</v>
      </c>
      <c r="BG49" s="296">
        <v>1.6582087070009096E-3</v>
      </c>
      <c r="BH49" s="296">
        <v>1.1825251512168431E-3</v>
      </c>
      <c r="BI49" s="296">
        <v>4.5248146151472717E-4</v>
      </c>
      <c r="BJ49" s="296">
        <v>4.0148509684775487E-5</v>
      </c>
      <c r="BK49" s="296">
        <v>4.030622140945859E-4</v>
      </c>
      <c r="BL49" s="296">
        <v>8.0197533717019505E-5</v>
      </c>
      <c r="BM49" s="296">
        <v>3.4307277336625844E-4</v>
      </c>
      <c r="BN49" s="296">
        <v>8.250147258516912E-5</v>
      </c>
      <c r="BO49" s="296">
        <v>3.095925341039995E-5</v>
      </c>
      <c r="BP49" s="296">
        <v>3.0171047132807489E-4</v>
      </c>
      <c r="BQ49" s="296">
        <v>1.0679209368513463E-4</v>
      </c>
      <c r="BR49" s="296">
        <v>2.6635344579448083E-5</v>
      </c>
      <c r="BS49" s="296">
        <v>2.4066985784240613E-5</v>
      </c>
      <c r="BT49" s="296">
        <v>1.6301717753781247E-5</v>
      </c>
      <c r="BU49" s="296">
        <v>1.9013914143586155E-5</v>
      </c>
      <c r="BV49" s="296">
        <v>1.4778381781935538E-5</v>
      </c>
      <c r="BW49" s="296">
        <v>5.2286378518634971E-6</v>
      </c>
      <c r="BX49" s="296">
        <v>3.1217051903659907E-5</v>
      </c>
      <c r="BY49" s="296">
        <v>8.9997038678428176E-5</v>
      </c>
      <c r="BZ49" s="296">
        <v>4.6487515013697741E-4</v>
      </c>
      <c r="CA49" s="296">
        <v>2.5872867731333672E-5</v>
      </c>
      <c r="CB49" s="296">
        <v>7.6230505455312025E-5</v>
      </c>
      <c r="CC49" s="296">
        <v>5.9327680911265309E-5</v>
      </c>
      <c r="CD49" s="296">
        <v>4.457062535302227E-5</v>
      </c>
      <c r="CE49" s="296">
        <v>7.2862729389191523E-5</v>
      </c>
      <c r="CF49" s="296">
        <v>1.5146265450451884E-5</v>
      </c>
      <c r="CG49" s="296">
        <v>2.701870485862441E-5</v>
      </c>
      <c r="CH49" s="296">
        <v>4.6249154000144665E-5</v>
      </c>
      <c r="CI49" s="296">
        <v>5.4862053096371481E-5</v>
      </c>
      <c r="CJ49" s="296">
        <v>7.0724588924032475E-5</v>
      </c>
      <c r="CK49" s="296">
        <v>1.8300296726754852E-5</v>
      </c>
      <c r="CL49" s="296">
        <v>3.8315163788189739E-5</v>
      </c>
      <c r="CM49" s="296">
        <v>1.639270145630567E-5</v>
      </c>
      <c r="CN49" s="296">
        <v>2.6360194728052759E-5</v>
      </c>
      <c r="CO49" s="296">
        <v>2.0914636343186403E-5</v>
      </c>
      <c r="CP49" s="296">
        <v>3.08620974162473E-5</v>
      </c>
      <c r="CQ49" s="296">
        <v>1.9025241177436178E-4</v>
      </c>
      <c r="CR49" s="296">
        <v>2.6880361990254605E-5</v>
      </c>
      <c r="CS49" s="296">
        <v>1.9797245459787613E-3</v>
      </c>
      <c r="CT49" s="296">
        <v>2.523686095140005E-5</v>
      </c>
      <c r="CU49" s="296">
        <v>4.3143084740139409E-5</v>
      </c>
      <c r="CV49" s="296">
        <v>2.1638069159877351E-5</v>
      </c>
      <c r="CW49" s="296">
        <v>3.1294674033650219E-5</v>
      </c>
      <c r="CX49" s="296">
        <v>3.1853619611056475E-5</v>
      </c>
      <c r="CY49" s="296">
        <v>3.0413044598773285E-5</v>
      </c>
      <c r="CZ49" s="296">
        <v>1.2716219219339948E-5</v>
      </c>
      <c r="DA49" s="296">
        <v>7.1258823670748226E-5</v>
      </c>
      <c r="DB49" s="326">
        <v>1.0254279815437815</v>
      </c>
      <c r="DC49" s="326">
        <v>0.78926165960310513</v>
      </c>
    </row>
    <row r="50" spans="1:107" s="299" customFormat="1" ht="15" customHeight="1">
      <c r="A50" s="300" t="s">
        <v>375</v>
      </c>
      <c r="B50" s="301" t="s">
        <v>633</v>
      </c>
      <c r="C50" s="295">
        <v>3.4778123003683471E-4</v>
      </c>
      <c r="D50" s="296">
        <v>1.8287029232988113E-4</v>
      </c>
      <c r="E50" s="296">
        <v>3.3250702244607154E-4</v>
      </c>
      <c r="F50" s="296">
        <v>9.0689234655808471E-4</v>
      </c>
      <c r="G50" s="296">
        <v>8.0205266706588003E-5</v>
      </c>
      <c r="H50" s="296">
        <v>0</v>
      </c>
      <c r="I50" s="296">
        <v>0</v>
      </c>
      <c r="J50" s="296">
        <v>1.0144116397273206E-3</v>
      </c>
      <c r="K50" s="296">
        <v>1.0914429930484208E-4</v>
      </c>
      <c r="L50" s="296">
        <v>1.1057533854007139E-4</v>
      </c>
      <c r="M50" s="296">
        <v>2.0006134054433055E-4</v>
      </c>
      <c r="N50" s="296">
        <v>1.0641689608648539E-4</v>
      </c>
      <c r="O50" s="296">
        <v>1.1545185159769001E-4</v>
      </c>
      <c r="P50" s="296">
        <v>1.2613628828887934E-4</v>
      </c>
      <c r="Q50" s="296">
        <v>1.1412428352440258E-4</v>
      </c>
      <c r="R50" s="296">
        <v>6.3353334393060172E-5</v>
      </c>
      <c r="S50" s="296">
        <v>2.5234955264148551E-5</v>
      </c>
      <c r="T50" s="296">
        <v>4.25640550361343E-4</v>
      </c>
      <c r="U50" s="296">
        <v>1.8269959822503915E-4</v>
      </c>
      <c r="V50" s="296">
        <v>1.666176513252634E-4</v>
      </c>
      <c r="W50" s="296">
        <v>1.2327162488506854E-4</v>
      </c>
      <c r="X50" s="296">
        <v>9.472631533276336E-5</v>
      </c>
      <c r="Y50" s="296">
        <v>1.6297640107296261E-4</v>
      </c>
      <c r="Z50" s="296">
        <v>4.6460810549488169E-4</v>
      </c>
      <c r="AA50" s="296">
        <v>1.7889512121375265E-4</v>
      </c>
      <c r="AB50" s="296">
        <v>1.0446028818984112E-4</v>
      </c>
      <c r="AC50" s="296">
        <v>1.3842584287967764E-4</v>
      </c>
      <c r="AD50" s="296">
        <v>7.2380595090077471E-5</v>
      </c>
      <c r="AE50" s="296">
        <v>2.4087791498527119E-4</v>
      </c>
      <c r="AF50" s="296">
        <v>6.785105104488593E-4</v>
      </c>
      <c r="AG50" s="296">
        <v>2.0378767831117877E-4</v>
      </c>
      <c r="AH50" s="296">
        <v>9.4657821025108656E-5</v>
      </c>
      <c r="AI50" s="296">
        <v>2.5451061071939454E-4</v>
      </c>
      <c r="AJ50" s="296">
        <v>7.3428532153809606E-4</v>
      </c>
      <c r="AK50" s="296">
        <v>5.7989059639906903E-4</v>
      </c>
      <c r="AL50" s="296">
        <v>0</v>
      </c>
      <c r="AM50" s="296">
        <v>0</v>
      </c>
      <c r="AN50" s="296">
        <v>7.1394831269989964E-5</v>
      </c>
      <c r="AO50" s="296">
        <v>4.4330303015345973E-4</v>
      </c>
      <c r="AP50" s="296">
        <v>1.0600507629462181E-4</v>
      </c>
      <c r="AQ50" s="296">
        <v>0</v>
      </c>
      <c r="AR50" s="296">
        <v>1.3743353300418998E-4</v>
      </c>
      <c r="AS50" s="296">
        <v>1.7303924305700906E-4</v>
      </c>
      <c r="AT50" s="296">
        <v>1.9078250985543699E-4</v>
      </c>
      <c r="AU50" s="296">
        <v>9.0306566782578489E-4</v>
      </c>
      <c r="AV50" s="296">
        <v>1.0257241276627089</v>
      </c>
      <c r="AW50" s="296">
        <v>4.888753740238896E-4</v>
      </c>
      <c r="AX50" s="296">
        <v>9.9718456849194354E-4</v>
      </c>
      <c r="AY50" s="296">
        <v>7.4717764979075876E-4</v>
      </c>
      <c r="AZ50" s="296">
        <v>7.0756834999918415E-4</v>
      </c>
      <c r="BA50" s="296">
        <v>4.2737636446731059E-4</v>
      </c>
      <c r="BB50" s="296">
        <v>6.2772116734912211E-4</v>
      </c>
      <c r="BC50" s="296">
        <v>2.382026556990232E-4</v>
      </c>
      <c r="BD50" s="296">
        <v>4.5193926506942382E-4</v>
      </c>
      <c r="BE50" s="296">
        <v>2.8552932295570289E-4</v>
      </c>
      <c r="BF50" s="296">
        <v>2.0434672611643477E-4</v>
      </c>
      <c r="BG50" s="296">
        <v>1.140616715865162E-3</v>
      </c>
      <c r="BH50" s="296">
        <v>6.600363586478803E-4</v>
      </c>
      <c r="BI50" s="296">
        <v>4.103852733632044E-4</v>
      </c>
      <c r="BJ50" s="296">
        <v>2.0698444176761938E-4</v>
      </c>
      <c r="BK50" s="296">
        <v>1.363233584663112E-4</v>
      </c>
      <c r="BL50" s="296">
        <v>2.4900623522719462E-4</v>
      </c>
      <c r="BM50" s="296">
        <v>2.5654999049373723E-4</v>
      </c>
      <c r="BN50" s="296">
        <v>4.3647121946408342E-4</v>
      </c>
      <c r="BO50" s="296">
        <v>1.5319997447791166E-4</v>
      </c>
      <c r="BP50" s="296">
        <v>3.2529831615601566E-4</v>
      </c>
      <c r="BQ50" s="296">
        <v>5.38859451564792E-4</v>
      </c>
      <c r="BR50" s="296">
        <v>1.3426564994136481E-4</v>
      </c>
      <c r="BS50" s="296">
        <v>1.1714982912464301E-4</v>
      </c>
      <c r="BT50" s="296">
        <v>7.9997721084834421E-5</v>
      </c>
      <c r="BU50" s="296">
        <v>8.9472407421918698E-5</v>
      </c>
      <c r="BV50" s="296">
        <v>6.9383455363233119E-5</v>
      </c>
      <c r="BW50" s="296">
        <v>1.8657556094595845E-5</v>
      </c>
      <c r="BX50" s="296">
        <v>8.257660238757052E-5</v>
      </c>
      <c r="BY50" s="296">
        <v>4.7741847344664616E-4</v>
      </c>
      <c r="BZ50" s="296">
        <v>2.4584294567081585E-3</v>
      </c>
      <c r="CA50" s="296">
        <v>1.4523628466189714E-4</v>
      </c>
      <c r="CB50" s="296">
        <v>3.0752247124415542E-4</v>
      </c>
      <c r="CC50" s="296">
        <v>3.8351406575202264E-4</v>
      </c>
      <c r="CD50" s="296">
        <v>1.9876366579232578E-4</v>
      </c>
      <c r="CE50" s="296">
        <v>2.4793239947006783E-4</v>
      </c>
      <c r="CF50" s="296">
        <v>6.951507949397156E-5</v>
      </c>
      <c r="CG50" s="296">
        <v>1.3134962859882361E-4</v>
      </c>
      <c r="CH50" s="296">
        <v>2.3872261601329614E-4</v>
      </c>
      <c r="CI50" s="296">
        <v>2.8404937037997515E-4</v>
      </c>
      <c r="CJ50" s="296">
        <v>3.3169313021321292E-4</v>
      </c>
      <c r="CK50" s="296">
        <v>7.7719494616900327E-5</v>
      </c>
      <c r="CL50" s="296">
        <v>1.9189851824360712E-4</v>
      </c>
      <c r="CM50" s="296">
        <v>7.7162424843495457E-5</v>
      </c>
      <c r="CN50" s="296">
        <v>1.2433571407891315E-4</v>
      </c>
      <c r="CO50" s="296">
        <v>9.6145277156652008E-5</v>
      </c>
      <c r="CP50" s="296">
        <v>1.522474361304597E-4</v>
      </c>
      <c r="CQ50" s="296">
        <v>1.0272142841378199E-3</v>
      </c>
      <c r="CR50" s="296">
        <v>1.3845216384136019E-4</v>
      </c>
      <c r="CS50" s="296">
        <v>1.0591183117866006E-2</v>
      </c>
      <c r="CT50" s="296">
        <v>1.1094022119438783E-4</v>
      </c>
      <c r="CU50" s="296">
        <v>2.0537376919094459E-4</v>
      </c>
      <c r="CV50" s="296">
        <v>9.7813771725191218E-5</v>
      </c>
      <c r="CW50" s="296">
        <v>1.4203711225645196E-4</v>
      </c>
      <c r="CX50" s="296">
        <v>1.5573281938885159E-4</v>
      </c>
      <c r="CY50" s="296">
        <v>1.350493025317604E-4</v>
      </c>
      <c r="CZ50" s="296">
        <v>4.5974106904823824E-5</v>
      </c>
      <c r="DA50" s="296">
        <v>3.6212790927103153E-4</v>
      </c>
      <c r="DB50" s="327">
        <v>1.0657722505730434</v>
      </c>
      <c r="DC50" s="327">
        <v>0.82031423989408869</v>
      </c>
    </row>
    <row r="51" spans="1:107" s="299" customFormat="1" ht="15" customHeight="1">
      <c r="A51" s="300" t="s">
        <v>376</v>
      </c>
      <c r="B51" s="301" t="s">
        <v>634</v>
      </c>
      <c r="C51" s="295">
        <v>4.732556572013408E-5</v>
      </c>
      <c r="D51" s="296">
        <v>3.6297894861638743E-5</v>
      </c>
      <c r="E51" s="296">
        <v>1.2463843296110398E-4</v>
      </c>
      <c r="F51" s="296">
        <v>1.305136176688255E-4</v>
      </c>
      <c r="G51" s="296">
        <v>1.3619710051935822E-5</v>
      </c>
      <c r="H51" s="296">
        <v>0</v>
      </c>
      <c r="I51" s="296">
        <v>0</v>
      </c>
      <c r="J51" s="296">
        <v>8.6595152353773728E-5</v>
      </c>
      <c r="K51" s="296">
        <v>2.1066400512469006E-5</v>
      </c>
      <c r="L51" s="296">
        <v>1.9352537152064436E-5</v>
      </c>
      <c r="M51" s="296">
        <v>2.8307273636982768E-5</v>
      </c>
      <c r="N51" s="296">
        <v>1.6376731297696343E-5</v>
      </c>
      <c r="O51" s="296">
        <v>1.9965008675968062E-5</v>
      </c>
      <c r="P51" s="296">
        <v>1.8790268009998022E-5</v>
      </c>
      <c r="Q51" s="296">
        <v>1.7616179873040537E-5</v>
      </c>
      <c r="R51" s="296">
        <v>9.5634453840639053E-6</v>
      </c>
      <c r="S51" s="296">
        <v>5.0111498108730346E-6</v>
      </c>
      <c r="T51" s="296">
        <v>6.0164544834263272E-5</v>
      </c>
      <c r="U51" s="296">
        <v>1.6252429081897898E-5</v>
      </c>
      <c r="V51" s="296">
        <v>2.5553664934904501E-5</v>
      </c>
      <c r="W51" s="296">
        <v>2.3391192433972674E-5</v>
      </c>
      <c r="X51" s="296">
        <v>1.8595339787522779E-5</v>
      </c>
      <c r="Y51" s="296">
        <v>2.2785795024219078E-5</v>
      </c>
      <c r="Z51" s="296">
        <v>6.3084496486213518E-5</v>
      </c>
      <c r="AA51" s="296">
        <v>2.8601099068998278E-5</v>
      </c>
      <c r="AB51" s="296">
        <v>1.6647281652301032E-5</v>
      </c>
      <c r="AC51" s="296">
        <v>2.1558267224622194E-5</v>
      </c>
      <c r="AD51" s="296">
        <v>1.3980556743158426E-5</v>
      </c>
      <c r="AE51" s="296">
        <v>3.6111414321706277E-5</v>
      </c>
      <c r="AF51" s="296">
        <v>1.4583988544420034E-5</v>
      </c>
      <c r="AG51" s="296">
        <v>2.9233925065332522E-5</v>
      </c>
      <c r="AH51" s="296">
        <v>1.8434570689619202E-5</v>
      </c>
      <c r="AI51" s="296">
        <v>2.1117188166502749E-5</v>
      </c>
      <c r="AJ51" s="296">
        <v>5.1230123792324315E-5</v>
      </c>
      <c r="AK51" s="296">
        <v>4.1465223485097599E-5</v>
      </c>
      <c r="AL51" s="296">
        <v>0</v>
      </c>
      <c r="AM51" s="296">
        <v>0</v>
      </c>
      <c r="AN51" s="296">
        <v>9.0396225639932347E-6</v>
      </c>
      <c r="AO51" s="296">
        <v>1.9390222753901505E-5</v>
      </c>
      <c r="AP51" s="296">
        <v>1.4384783092040364E-5</v>
      </c>
      <c r="AQ51" s="296">
        <v>0</v>
      </c>
      <c r="AR51" s="296">
        <v>1.4396717648706932E-5</v>
      </c>
      <c r="AS51" s="296">
        <v>2.5698522614289332E-5</v>
      </c>
      <c r="AT51" s="296">
        <v>1.8305911982977185E-5</v>
      </c>
      <c r="AU51" s="296">
        <v>1.5960399406470422E-4</v>
      </c>
      <c r="AV51" s="296">
        <v>2.8717652978298174E-4</v>
      </c>
      <c r="AW51" s="296">
        <v>1.0054368932272344</v>
      </c>
      <c r="AX51" s="296">
        <v>2.9188446610445988E-5</v>
      </c>
      <c r="AY51" s="296">
        <v>2.2899715910368092E-5</v>
      </c>
      <c r="AZ51" s="296">
        <v>7.655857429926859E-5</v>
      </c>
      <c r="BA51" s="296">
        <v>1.7149547463173012E-5</v>
      </c>
      <c r="BB51" s="296">
        <v>5.7699998579279193E-5</v>
      </c>
      <c r="BC51" s="296">
        <v>1.9712602124078726E-5</v>
      </c>
      <c r="BD51" s="296">
        <v>3.5664219612920598E-5</v>
      </c>
      <c r="BE51" s="296">
        <v>1.681868818704918E-5</v>
      </c>
      <c r="BF51" s="296">
        <v>2.8167203735204187E-5</v>
      </c>
      <c r="BG51" s="296">
        <v>1.8249303410288901E-4</v>
      </c>
      <c r="BH51" s="296">
        <v>2.7234152172330899E-5</v>
      </c>
      <c r="BI51" s="296">
        <v>2.7772582147358132E-5</v>
      </c>
      <c r="BJ51" s="296">
        <v>3.1495139040098326E-5</v>
      </c>
      <c r="BK51" s="296">
        <v>3.2983606186553088E-5</v>
      </c>
      <c r="BL51" s="296">
        <v>2.8948766097138823E-5</v>
      </c>
      <c r="BM51" s="296">
        <v>3.4443900776772856E-5</v>
      </c>
      <c r="BN51" s="296">
        <v>5.0830686615436551E-5</v>
      </c>
      <c r="BO51" s="296">
        <v>1.9896546336865739E-5</v>
      </c>
      <c r="BP51" s="296">
        <v>3.9170203423785859E-5</v>
      </c>
      <c r="BQ51" s="296">
        <v>7.6200873491837586E-5</v>
      </c>
      <c r="BR51" s="296">
        <v>1.2543248506950288E-4</v>
      </c>
      <c r="BS51" s="296">
        <v>3.5042628011686411E-5</v>
      </c>
      <c r="BT51" s="296">
        <v>1.7521830488241406E-5</v>
      </c>
      <c r="BU51" s="296">
        <v>1.5794804785610422E-5</v>
      </c>
      <c r="BV51" s="296">
        <v>1.1180168664637818E-5</v>
      </c>
      <c r="BW51" s="296">
        <v>2.6828134254709773E-6</v>
      </c>
      <c r="BX51" s="296">
        <v>1.2956867267873457E-5</v>
      </c>
      <c r="BY51" s="296">
        <v>6.2709675255799381E-5</v>
      </c>
      <c r="BZ51" s="296">
        <v>2.9772801752151861E-4</v>
      </c>
      <c r="CA51" s="296">
        <v>2.2687181377765158E-5</v>
      </c>
      <c r="CB51" s="296">
        <v>6.5610364897299229E-5</v>
      </c>
      <c r="CC51" s="296">
        <v>5.6598443993086182E-5</v>
      </c>
      <c r="CD51" s="296">
        <v>4.941241124723541E-5</v>
      </c>
      <c r="CE51" s="296">
        <v>3.2125207594547409E-5</v>
      </c>
      <c r="CF51" s="296">
        <v>1.8101402112915084E-5</v>
      </c>
      <c r="CG51" s="296">
        <v>2.5340550460640819E-5</v>
      </c>
      <c r="CH51" s="296">
        <v>5.7183850401247377E-5</v>
      </c>
      <c r="CI51" s="296">
        <v>5.5874434703617443E-5</v>
      </c>
      <c r="CJ51" s="296">
        <v>1.0830360043646376E-4</v>
      </c>
      <c r="CK51" s="296">
        <v>1.3636226085163706E-5</v>
      </c>
      <c r="CL51" s="296">
        <v>3.4387235530486805E-5</v>
      </c>
      <c r="CM51" s="296">
        <v>6.236068782693268E-4</v>
      </c>
      <c r="CN51" s="296">
        <v>1.5384853203175399E-4</v>
      </c>
      <c r="CO51" s="296">
        <v>1.6853854552227016E-4</v>
      </c>
      <c r="CP51" s="296">
        <v>2.7841207971488775E-5</v>
      </c>
      <c r="CQ51" s="296">
        <v>3.0051203386422952E-4</v>
      </c>
      <c r="CR51" s="296">
        <v>3.1653410706685841E-5</v>
      </c>
      <c r="CS51" s="296">
        <v>1.1778389799564145E-3</v>
      </c>
      <c r="CT51" s="296">
        <v>2.5451073587342455E-5</v>
      </c>
      <c r="CU51" s="296">
        <v>3.5024999078622799E-5</v>
      </c>
      <c r="CV51" s="296">
        <v>1.7100219051469467E-5</v>
      </c>
      <c r="CW51" s="296">
        <v>2.4125880933917915E-5</v>
      </c>
      <c r="CX51" s="296">
        <v>2.9573292709027E-4</v>
      </c>
      <c r="CY51" s="296">
        <v>3.8730682452713424E-5</v>
      </c>
      <c r="CZ51" s="296">
        <v>1.3559379046804412E-3</v>
      </c>
      <c r="DA51" s="296">
        <v>6.3165524566049489E-5</v>
      </c>
      <c r="DB51" s="327">
        <v>1.0134174674870524</v>
      </c>
      <c r="DC51" s="327">
        <v>0.78001728707990847</v>
      </c>
    </row>
    <row r="52" spans="1:107" s="299" customFormat="1" ht="15" customHeight="1">
      <c r="A52" s="300" t="s">
        <v>377</v>
      </c>
      <c r="B52" s="301" t="s">
        <v>635</v>
      </c>
      <c r="C52" s="295">
        <v>6.3033731922066836E-5</v>
      </c>
      <c r="D52" s="296">
        <v>3.3749779014035813E-5</v>
      </c>
      <c r="E52" s="296">
        <v>6.1690817829086381E-5</v>
      </c>
      <c r="F52" s="296">
        <v>1.5174123190408718E-4</v>
      </c>
      <c r="G52" s="296">
        <v>1.807854078030032E-5</v>
      </c>
      <c r="H52" s="296">
        <v>0</v>
      </c>
      <c r="I52" s="296">
        <v>0</v>
      </c>
      <c r="J52" s="296">
        <v>1.2537481574450868E-4</v>
      </c>
      <c r="K52" s="296">
        <v>2.0205878561247933E-5</v>
      </c>
      <c r="L52" s="296">
        <v>2.1312942425694635E-5</v>
      </c>
      <c r="M52" s="296">
        <v>3.6281157227076723E-5</v>
      </c>
      <c r="N52" s="296">
        <v>1.9475221291280611E-5</v>
      </c>
      <c r="O52" s="296">
        <v>2.1151469040218003E-5</v>
      </c>
      <c r="P52" s="296">
        <v>2.3907306521896776E-5</v>
      </c>
      <c r="Q52" s="296">
        <v>2.0769241017010837E-5</v>
      </c>
      <c r="R52" s="296">
        <v>1.1693781177304763E-5</v>
      </c>
      <c r="S52" s="296">
        <v>6.2796816459227683E-6</v>
      </c>
      <c r="T52" s="296">
        <v>7.4360311810200801E-5</v>
      </c>
      <c r="U52" s="296">
        <v>2.010158250198701E-5</v>
      </c>
      <c r="V52" s="296">
        <v>3.0446179764464534E-5</v>
      </c>
      <c r="W52" s="296">
        <v>2.2146316525950755E-5</v>
      </c>
      <c r="X52" s="296">
        <v>1.7065385810016655E-5</v>
      </c>
      <c r="Y52" s="296">
        <v>2.9531309301742973E-5</v>
      </c>
      <c r="Z52" s="296">
        <v>8.5227965153187503E-5</v>
      </c>
      <c r="AA52" s="296">
        <v>3.3552100216547009E-5</v>
      </c>
      <c r="AB52" s="296">
        <v>1.9918616080559667E-5</v>
      </c>
      <c r="AC52" s="296">
        <v>2.7222050906820231E-5</v>
      </c>
      <c r="AD52" s="296">
        <v>1.3877487605731929E-5</v>
      </c>
      <c r="AE52" s="296">
        <v>3.8600996084130708E-5</v>
      </c>
      <c r="AF52" s="296">
        <v>1.7896620822497979E-5</v>
      </c>
      <c r="AG52" s="296">
        <v>3.7454123715866006E-5</v>
      </c>
      <c r="AH52" s="296">
        <v>2.8588380677450677E-5</v>
      </c>
      <c r="AI52" s="296">
        <v>2.7421139900937762E-5</v>
      </c>
      <c r="AJ52" s="296">
        <v>7.1930093051152867E-5</v>
      </c>
      <c r="AK52" s="296">
        <v>5.6621400014823435E-5</v>
      </c>
      <c r="AL52" s="296">
        <v>0</v>
      </c>
      <c r="AM52" s="296">
        <v>0</v>
      </c>
      <c r="AN52" s="296">
        <v>1.3376025429455839E-5</v>
      </c>
      <c r="AO52" s="296">
        <v>2.5752494599142126E-5</v>
      </c>
      <c r="AP52" s="296">
        <v>1.9382990937942862E-5</v>
      </c>
      <c r="AQ52" s="296">
        <v>0</v>
      </c>
      <c r="AR52" s="296">
        <v>1.8051000631971442E-5</v>
      </c>
      <c r="AS52" s="296">
        <v>3.0702662858120801E-5</v>
      </c>
      <c r="AT52" s="296">
        <v>1.3404192104340119E-4</v>
      </c>
      <c r="AU52" s="296">
        <v>1.4265472384060893E-4</v>
      </c>
      <c r="AV52" s="296">
        <v>3.2668739605962161E-4</v>
      </c>
      <c r="AW52" s="296">
        <v>1.7309626613260198E-2</v>
      </c>
      <c r="AX52" s="296">
        <v>1.0086380087060598</v>
      </c>
      <c r="AY52" s="296">
        <v>8.0699585291217554E-3</v>
      </c>
      <c r="AZ52" s="296">
        <v>4.9148398689937084E-3</v>
      </c>
      <c r="BA52" s="296">
        <v>2.3617915619468952E-2</v>
      </c>
      <c r="BB52" s="296">
        <v>3.7843861840599603E-2</v>
      </c>
      <c r="BC52" s="296">
        <v>5.9576017206208101E-2</v>
      </c>
      <c r="BD52" s="296">
        <v>2.0167995527684529E-2</v>
      </c>
      <c r="BE52" s="296">
        <v>3.3941043718224269E-2</v>
      </c>
      <c r="BF52" s="296">
        <v>4.4426337382164592E-4</v>
      </c>
      <c r="BG52" s="296">
        <v>5.7218958433744411E-5</v>
      </c>
      <c r="BH52" s="296">
        <v>3.1272940682171182E-4</v>
      </c>
      <c r="BI52" s="296">
        <v>4.7583459146559046E-3</v>
      </c>
      <c r="BJ52" s="296">
        <v>3.7695136052311782E-5</v>
      </c>
      <c r="BK52" s="296">
        <v>4.3134834856630148E-5</v>
      </c>
      <c r="BL52" s="296">
        <v>5.5179920179262331E-5</v>
      </c>
      <c r="BM52" s="296">
        <v>5.2589618940412737E-5</v>
      </c>
      <c r="BN52" s="296">
        <v>7.9014128781280439E-5</v>
      </c>
      <c r="BO52" s="296">
        <v>2.7425560953479985E-5</v>
      </c>
      <c r="BP52" s="296">
        <v>5.4429202111157092E-5</v>
      </c>
      <c r="BQ52" s="296">
        <v>9.8635113638250347E-5</v>
      </c>
      <c r="BR52" s="296">
        <v>2.8702960592345295E-5</v>
      </c>
      <c r="BS52" s="296">
        <v>2.314630857485369E-5</v>
      </c>
      <c r="BT52" s="296">
        <v>1.5513573092638726E-5</v>
      </c>
      <c r="BU52" s="296">
        <v>1.781917961777029E-5</v>
      </c>
      <c r="BV52" s="296">
        <v>1.3647575139446773E-5</v>
      </c>
      <c r="BW52" s="296">
        <v>3.9329128410033648E-6</v>
      </c>
      <c r="BX52" s="296">
        <v>1.7145489069734129E-5</v>
      </c>
      <c r="BY52" s="296">
        <v>8.6432645947746235E-5</v>
      </c>
      <c r="BZ52" s="296">
        <v>4.4407699549547621E-4</v>
      </c>
      <c r="CA52" s="296">
        <v>1.7306570776573808E-5</v>
      </c>
      <c r="CB52" s="296">
        <v>5.6530772447963567E-5</v>
      </c>
      <c r="CC52" s="296">
        <v>5.5825306414747533E-5</v>
      </c>
      <c r="CD52" s="296">
        <v>3.3932198329387926E-5</v>
      </c>
      <c r="CE52" s="296">
        <v>4.1458244975000207E-5</v>
      </c>
      <c r="CF52" s="296">
        <v>1.1353174586029166E-5</v>
      </c>
      <c r="CG52" s="296">
        <v>2.5099431453673378E-5</v>
      </c>
      <c r="CH52" s="296">
        <v>4.9148940950511604E-5</v>
      </c>
      <c r="CI52" s="296">
        <v>5.5921415814820878E-5</v>
      </c>
      <c r="CJ52" s="296">
        <v>6.354767104216249E-5</v>
      </c>
      <c r="CK52" s="296">
        <v>1.7797319686616628E-5</v>
      </c>
      <c r="CL52" s="296">
        <v>4.419078906165376E-5</v>
      </c>
      <c r="CM52" s="296">
        <v>2.5162690634449715E-5</v>
      </c>
      <c r="CN52" s="296">
        <v>2.6397304536481561E-5</v>
      </c>
      <c r="CO52" s="296">
        <v>2.117539025938738E-5</v>
      </c>
      <c r="CP52" s="296">
        <v>2.9957728750854703E-5</v>
      </c>
      <c r="CQ52" s="296">
        <v>1.8812463955651174E-4</v>
      </c>
      <c r="CR52" s="296">
        <v>2.8299513367522064E-5</v>
      </c>
      <c r="CS52" s="296">
        <v>1.9076777364597133E-3</v>
      </c>
      <c r="CT52" s="296">
        <v>2.3827492580159764E-5</v>
      </c>
      <c r="CU52" s="296">
        <v>3.8507443405823603E-5</v>
      </c>
      <c r="CV52" s="296">
        <v>1.9249497620308934E-5</v>
      </c>
      <c r="CW52" s="296">
        <v>2.7431524351339636E-5</v>
      </c>
      <c r="CX52" s="296">
        <v>3.6511676317102111E-5</v>
      </c>
      <c r="CY52" s="296">
        <v>2.5653172871221888E-5</v>
      </c>
      <c r="CZ52" s="296">
        <v>7.7654451421104624E-5</v>
      </c>
      <c r="DA52" s="296">
        <v>7.152039913697417E-5</v>
      </c>
      <c r="DB52" s="326">
        <v>1.2257669658074926</v>
      </c>
      <c r="DC52" s="326">
        <v>0.94346057171502895</v>
      </c>
    </row>
    <row r="53" spans="1:107" s="299" customFormat="1" ht="15" customHeight="1">
      <c r="A53" s="300" t="s">
        <v>378</v>
      </c>
      <c r="B53" s="301" t="s">
        <v>636</v>
      </c>
      <c r="C53" s="295">
        <v>2.7763848316910945E-5</v>
      </c>
      <c r="D53" s="296">
        <v>1.4835257369807101E-5</v>
      </c>
      <c r="E53" s="296">
        <v>2.6988863837290897E-5</v>
      </c>
      <c r="F53" s="296">
        <v>6.9889109529841896E-5</v>
      </c>
      <c r="G53" s="296">
        <v>6.62569806556285E-6</v>
      </c>
      <c r="H53" s="296">
        <v>0</v>
      </c>
      <c r="I53" s="296">
        <v>0</v>
      </c>
      <c r="J53" s="296">
        <v>5.5244252084579937E-5</v>
      </c>
      <c r="K53" s="296">
        <v>9.1021196941929085E-6</v>
      </c>
      <c r="L53" s="296">
        <v>9.4400806125020364E-6</v>
      </c>
      <c r="M53" s="296">
        <v>1.6015040348527205E-5</v>
      </c>
      <c r="N53" s="296">
        <v>8.8701217978705781E-6</v>
      </c>
      <c r="O53" s="296">
        <v>9.7070497826897541E-6</v>
      </c>
      <c r="P53" s="296">
        <v>1.0690479775631412E-5</v>
      </c>
      <c r="Q53" s="296">
        <v>9.2281945662008044E-6</v>
      </c>
      <c r="R53" s="296">
        <v>5.3682844622218198E-6</v>
      </c>
      <c r="S53" s="296">
        <v>2.2774229029828372E-6</v>
      </c>
      <c r="T53" s="296">
        <v>3.3440138825680767E-5</v>
      </c>
      <c r="U53" s="296">
        <v>7.8825726054097515E-6</v>
      </c>
      <c r="V53" s="296">
        <v>1.3805603803802392E-5</v>
      </c>
      <c r="W53" s="296">
        <v>1.2011392835352529E-5</v>
      </c>
      <c r="X53" s="296">
        <v>1.1274038057989473E-5</v>
      </c>
      <c r="Y53" s="296">
        <v>1.371823283994583E-5</v>
      </c>
      <c r="Z53" s="296">
        <v>3.8749534863100869E-5</v>
      </c>
      <c r="AA53" s="296">
        <v>1.6281064179579059E-5</v>
      </c>
      <c r="AB53" s="296">
        <v>9.8692517735728611E-6</v>
      </c>
      <c r="AC53" s="296">
        <v>1.4860072524775683E-5</v>
      </c>
      <c r="AD53" s="296">
        <v>6.7645852189053714E-6</v>
      </c>
      <c r="AE53" s="296">
        <v>1.6986872548104949E-5</v>
      </c>
      <c r="AF53" s="296">
        <v>8.0808020573271994E-6</v>
      </c>
      <c r="AG53" s="296">
        <v>1.6988220712362219E-5</v>
      </c>
      <c r="AH53" s="296">
        <v>8.7591975759799351E-6</v>
      </c>
      <c r="AI53" s="296">
        <v>1.2413075230173568E-5</v>
      </c>
      <c r="AJ53" s="296">
        <v>3.2128689043833629E-5</v>
      </c>
      <c r="AK53" s="296">
        <v>2.4520541639624464E-5</v>
      </c>
      <c r="AL53" s="296">
        <v>0</v>
      </c>
      <c r="AM53" s="296">
        <v>0</v>
      </c>
      <c r="AN53" s="296">
        <v>5.8302580779087352E-6</v>
      </c>
      <c r="AO53" s="296">
        <v>1.1125033555948054E-5</v>
      </c>
      <c r="AP53" s="296">
        <v>8.7754161035308817E-6</v>
      </c>
      <c r="AQ53" s="296">
        <v>0</v>
      </c>
      <c r="AR53" s="296">
        <v>8.6150019430723218E-6</v>
      </c>
      <c r="AS53" s="296">
        <v>1.3753378940454223E-5</v>
      </c>
      <c r="AT53" s="296">
        <v>7.0368631115841202E-5</v>
      </c>
      <c r="AU53" s="296">
        <v>3.1804704585515179E-5</v>
      </c>
      <c r="AV53" s="296">
        <v>1.4001650029913011E-4</v>
      </c>
      <c r="AW53" s="296">
        <v>1.0791858529326573E-3</v>
      </c>
      <c r="AX53" s="296">
        <v>3.3285931494177702E-3</v>
      </c>
      <c r="AY53" s="296">
        <v>1.0040573380812006</v>
      </c>
      <c r="AZ53" s="296">
        <v>3.8108932614215396E-4</v>
      </c>
      <c r="BA53" s="296">
        <v>5.1338742293800528E-4</v>
      </c>
      <c r="BB53" s="296">
        <v>3.2762609465997335E-3</v>
      </c>
      <c r="BC53" s="296">
        <v>2.5811989075990433E-4</v>
      </c>
      <c r="BD53" s="296">
        <v>1.8894952447204591E-3</v>
      </c>
      <c r="BE53" s="296">
        <v>1.736198353219131E-3</v>
      </c>
      <c r="BF53" s="296">
        <v>3.5576312354871277E-5</v>
      </c>
      <c r="BG53" s="296">
        <v>2.9933283844553133E-5</v>
      </c>
      <c r="BH53" s="296">
        <v>1.6804935287782966E-5</v>
      </c>
      <c r="BI53" s="296">
        <v>1.5439547646176388E-4</v>
      </c>
      <c r="BJ53" s="296">
        <v>1.6784488903635987E-5</v>
      </c>
      <c r="BK53" s="296">
        <v>1.6182716637588456E-5</v>
      </c>
      <c r="BL53" s="296">
        <v>2.0654371385314885E-5</v>
      </c>
      <c r="BM53" s="296">
        <v>1.9847999360443142E-5</v>
      </c>
      <c r="BN53" s="296">
        <v>3.479384710007424E-5</v>
      </c>
      <c r="BO53" s="296">
        <v>1.217686293603242E-5</v>
      </c>
      <c r="BP53" s="296">
        <v>2.3965981005500969E-5</v>
      </c>
      <c r="BQ53" s="296">
        <v>4.5156056803672069E-5</v>
      </c>
      <c r="BR53" s="296">
        <v>1.2077248060700266E-5</v>
      </c>
      <c r="BS53" s="296">
        <v>1.0913941225574541E-5</v>
      </c>
      <c r="BT53" s="296">
        <v>8.6308152842265588E-6</v>
      </c>
      <c r="BU53" s="296">
        <v>8.5042279123710625E-6</v>
      </c>
      <c r="BV53" s="296">
        <v>6.1574418253192824E-6</v>
      </c>
      <c r="BW53" s="296">
        <v>1.6571464785654064E-6</v>
      </c>
      <c r="BX53" s="296">
        <v>7.1234089476909229E-6</v>
      </c>
      <c r="BY53" s="296">
        <v>3.8463971570875965E-5</v>
      </c>
      <c r="BZ53" s="296">
        <v>1.9492963521204471E-4</v>
      </c>
      <c r="CA53" s="296">
        <v>9.2308025021186885E-6</v>
      </c>
      <c r="CB53" s="296">
        <v>2.3712194144170415E-5</v>
      </c>
      <c r="CC53" s="296">
        <v>2.7287107562989814E-5</v>
      </c>
      <c r="CD53" s="296">
        <v>1.5678380831035758E-5</v>
      </c>
      <c r="CE53" s="296">
        <v>1.8420990068521511E-5</v>
      </c>
      <c r="CF53" s="296">
        <v>6.9542695830471153E-6</v>
      </c>
      <c r="CG53" s="296">
        <v>1.4099745626864046E-5</v>
      </c>
      <c r="CH53" s="296">
        <v>3.5554972522819016E-5</v>
      </c>
      <c r="CI53" s="296">
        <v>3.1487663428908427E-5</v>
      </c>
      <c r="CJ53" s="296">
        <v>3.2614217683921381E-5</v>
      </c>
      <c r="CK53" s="296">
        <v>7.3986865043820662E-6</v>
      </c>
      <c r="CL53" s="296">
        <v>3.2209313350245229E-5</v>
      </c>
      <c r="CM53" s="296">
        <v>7.5511206538067522E-6</v>
      </c>
      <c r="CN53" s="296">
        <v>1.2008400015087375E-5</v>
      </c>
      <c r="CO53" s="296">
        <v>1.0051443890367823E-5</v>
      </c>
      <c r="CP53" s="296">
        <v>1.4853271784923131E-5</v>
      </c>
      <c r="CQ53" s="296">
        <v>8.1089017322115051E-5</v>
      </c>
      <c r="CR53" s="296">
        <v>1.8882936474623945E-5</v>
      </c>
      <c r="CS53" s="296">
        <v>8.3860961712936967E-4</v>
      </c>
      <c r="CT53" s="296">
        <v>1.0157072743497591E-5</v>
      </c>
      <c r="CU53" s="296">
        <v>1.7596409612517501E-5</v>
      </c>
      <c r="CV53" s="296">
        <v>8.5316640005545489E-6</v>
      </c>
      <c r="CW53" s="296">
        <v>1.318773303697365E-5</v>
      </c>
      <c r="CX53" s="296">
        <v>1.3495589941249513E-5</v>
      </c>
      <c r="CY53" s="296">
        <v>1.2313785348260347E-5</v>
      </c>
      <c r="CZ53" s="296">
        <v>4.4685581645456668E-4</v>
      </c>
      <c r="DA53" s="296">
        <v>3.0900651238536431E-5</v>
      </c>
      <c r="DB53" s="327">
        <v>1.019895999944088</v>
      </c>
      <c r="DC53" s="327">
        <v>0.78500374870458001</v>
      </c>
    </row>
    <row r="54" spans="1:107" s="299" customFormat="1" ht="15" customHeight="1">
      <c r="A54" s="300" t="s">
        <v>379</v>
      </c>
      <c r="B54" s="301" t="s">
        <v>637</v>
      </c>
      <c r="C54" s="295">
        <v>1.9945724931724811E-5</v>
      </c>
      <c r="D54" s="296">
        <v>1.3744614479112786E-5</v>
      </c>
      <c r="E54" s="296">
        <v>1.9075872903191423E-5</v>
      </c>
      <c r="F54" s="296">
        <v>4.720469836447598E-5</v>
      </c>
      <c r="G54" s="296">
        <v>2.3929081050218536E-5</v>
      </c>
      <c r="H54" s="296">
        <v>0</v>
      </c>
      <c r="I54" s="296">
        <v>0</v>
      </c>
      <c r="J54" s="296">
        <v>4.1270316315435219E-5</v>
      </c>
      <c r="K54" s="296">
        <v>7.6464298590453529E-6</v>
      </c>
      <c r="L54" s="296">
        <v>1.0083378678310717E-5</v>
      </c>
      <c r="M54" s="296">
        <v>1.1442614346026884E-5</v>
      </c>
      <c r="N54" s="296">
        <v>6.0407666789055192E-6</v>
      </c>
      <c r="O54" s="296">
        <v>6.6106924815447432E-6</v>
      </c>
      <c r="P54" s="296">
        <v>7.2184272106673159E-6</v>
      </c>
      <c r="Q54" s="296">
        <v>6.5412642092098436E-6</v>
      </c>
      <c r="R54" s="296">
        <v>3.8264372167825431E-6</v>
      </c>
      <c r="S54" s="296">
        <v>1.5420938356866371E-6</v>
      </c>
      <c r="T54" s="296">
        <v>2.3641243680256796E-5</v>
      </c>
      <c r="U54" s="296">
        <v>1.0475086523947563E-5</v>
      </c>
      <c r="V54" s="296">
        <v>1.0599664696723935E-5</v>
      </c>
      <c r="W54" s="296">
        <v>7.4543790812718865E-6</v>
      </c>
      <c r="X54" s="296">
        <v>5.437549839704679E-6</v>
      </c>
      <c r="Y54" s="296">
        <v>9.5104214527781403E-6</v>
      </c>
      <c r="Z54" s="296">
        <v>2.671829461534424E-5</v>
      </c>
      <c r="AA54" s="296">
        <v>1.1052392394753238E-5</v>
      </c>
      <c r="AB54" s="296">
        <v>6.5886738821646505E-6</v>
      </c>
      <c r="AC54" s="296">
        <v>8.0268555621678808E-6</v>
      </c>
      <c r="AD54" s="296">
        <v>4.590203044901089E-6</v>
      </c>
      <c r="AE54" s="296">
        <v>1.2603010169805749E-5</v>
      </c>
      <c r="AF54" s="296">
        <v>6.2369389496297877E-6</v>
      </c>
      <c r="AG54" s="296">
        <v>1.1608764196583694E-5</v>
      </c>
      <c r="AH54" s="296">
        <v>5.8828595929068699E-6</v>
      </c>
      <c r="AI54" s="296">
        <v>8.7035488883516246E-6</v>
      </c>
      <c r="AJ54" s="296">
        <v>2.3992802892423746E-5</v>
      </c>
      <c r="AK54" s="296">
        <v>1.8062849355253807E-5</v>
      </c>
      <c r="AL54" s="296">
        <v>0</v>
      </c>
      <c r="AM54" s="296">
        <v>0</v>
      </c>
      <c r="AN54" s="296">
        <v>4.4496535270524606E-6</v>
      </c>
      <c r="AO54" s="296">
        <v>8.5721724673371259E-6</v>
      </c>
      <c r="AP54" s="296">
        <v>6.6782437971208041E-6</v>
      </c>
      <c r="AQ54" s="296">
        <v>0</v>
      </c>
      <c r="AR54" s="296">
        <v>5.8764838556927916E-6</v>
      </c>
      <c r="AS54" s="296">
        <v>4.0244693215333528E-5</v>
      </c>
      <c r="AT54" s="296">
        <v>1.0807537325803682E-5</v>
      </c>
      <c r="AU54" s="296">
        <v>7.2691579188140731E-4</v>
      </c>
      <c r="AV54" s="296">
        <v>6.048250366291804E-4</v>
      </c>
      <c r="AW54" s="296">
        <v>4.0688829982188563E-4</v>
      </c>
      <c r="AX54" s="296">
        <v>1.1139984445160523E-5</v>
      </c>
      <c r="AY54" s="296">
        <v>4.523061886874706E-5</v>
      </c>
      <c r="AZ54" s="296">
        <v>1.0054091890813173</v>
      </c>
      <c r="BA54" s="296">
        <v>7.731988215362712E-4</v>
      </c>
      <c r="BB54" s="296">
        <v>6.6388810353484504E-4</v>
      </c>
      <c r="BC54" s="296">
        <v>9.7363921204760541E-5</v>
      </c>
      <c r="BD54" s="296">
        <v>3.1053149977447762E-4</v>
      </c>
      <c r="BE54" s="296">
        <v>4.8501764475729185E-4</v>
      </c>
      <c r="BF54" s="296">
        <v>8.3787921756253649E-4</v>
      </c>
      <c r="BG54" s="296">
        <v>4.9775033378356452E-4</v>
      </c>
      <c r="BH54" s="296">
        <v>3.2637694427873769E-4</v>
      </c>
      <c r="BI54" s="296">
        <v>1.1341289650458634E-4</v>
      </c>
      <c r="BJ54" s="296">
        <v>1.1650755118941102E-5</v>
      </c>
      <c r="BK54" s="296">
        <v>6.0183572711791379E-5</v>
      </c>
      <c r="BL54" s="296">
        <v>8.0368864750787335E-5</v>
      </c>
      <c r="BM54" s="296">
        <v>8.3599612744933918E-5</v>
      </c>
      <c r="BN54" s="296">
        <v>2.537851601593696E-5</v>
      </c>
      <c r="BO54" s="296">
        <v>1.1009999889340525E-5</v>
      </c>
      <c r="BP54" s="296">
        <v>2.0015625411122881E-5</v>
      </c>
      <c r="BQ54" s="296">
        <v>3.0778924313747106E-5</v>
      </c>
      <c r="BR54" s="296">
        <v>8.2028338580600583E-6</v>
      </c>
      <c r="BS54" s="296">
        <v>7.2720362982518078E-6</v>
      </c>
      <c r="BT54" s="296">
        <v>5.1087066832329922E-6</v>
      </c>
      <c r="BU54" s="296">
        <v>6.9032174817384878E-6</v>
      </c>
      <c r="BV54" s="296">
        <v>6.5921021175737038E-6</v>
      </c>
      <c r="BW54" s="296">
        <v>4.3267337498806897E-6</v>
      </c>
      <c r="BX54" s="296">
        <v>1.0441417259033989E-5</v>
      </c>
      <c r="BY54" s="296">
        <v>2.6600742102263798E-5</v>
      </c>
      <c r="BZ54" s="296">
        <v>1.3778956062787903E-4</v>
      </c>
      <c r="CA54" s="296">
        <v>7.8823170616057216E-6</v>
      </c>
      <c r="CB54" s="296">
        <v>2.0474516498706761E-5</v>
      </c>
      <c r="CC54" s="296">
        <v>1.7816260951181884E-5</v>
      </c>
      <c r="CD54" s="296">
        <v>1.3445272626705957E-5</v>
      </c>
      <c r="CE54" s="296">
        <v>1.6097881751081365E-5</v>
      </c>
      <c r="CF54" s="296">
        <v>3.6875772176399485E-6</v>
      </c>
      <c r="CG54" s="296">
        <v>8.4212078636458594E-6</v>
      </c>
      <c r="CH54" s="296">
        <v>1.4183055111733412E-5</v>
      </c>
      <c r="CI54" s="296">
        <v>1.6317808453654963E-5</v>
      </c>
      <c r="CJ54" s="296">
        <v>2.1131287229926402E-5</v>
      </c>
      <c r="CK54" s="296">
        <v>5.6005361920795245E-6</v>
      </c>
      <c r="CL54" s="296">
        <v>1.1432668771612314E-5</v>
      </c>
      <c r="CM54" s="296">
        <v>4.9481349562859323E-6</v>
      </c>
      <c r="CN54" s="296">
        <v>7.7373472926701475E-6</v>
      </c>
      <c r="CO54" s="296">
        <v>5.920243233937148E-6</v>
      </c>
      <c r="CP54" s="296">
        <v>8.9420685962254475E-6</v>
      </c>
      <c r="CQ54" s="296">
        <v>5.6423453245656052E-5</v>
      </c>
      <c r="CR54" s="296">
        <v>8.160061337832513E-6</v>
      </c>
      <c r="CS54" s="296">
        <v>5.8525801300047175E-4</v>
      </c>
      <c r="CT54" s="296">
        <v>6.6560024100089806E-6</v>
      </c>
      <c r="CU54" s="296">
        <v>1.2066240303993441E-5</v>
      </c>
      <c r="CV54" s="296">
        <v>5.9702168894545498E-6</v>
      </c>
      <c r="CW54" s="296">
        <v>8.4656045350807264E-6</v>
      </c>
      <c r="CX54" s="296">
        <v>9.4999776067792508E-6</v>
      </c>
      <c r="CY54" s="296">
        <v>8.0098181379451346E-6</v>
      </c>
      <c r="CZ54" s="296">
        <v>3.9127319092853513E-6</v>
      </c>
      <c r="DA54" s="296">
        <v>3.0103375433970004E-5</v>
      </c>
      <c r="DB54" s="326">
        <v>1.013278331831222</v>
      </c>
      <c r="DC54" s="326">
        <v>0.7799101957574488</v>
      </c>
    </row>
    <row r="55" spans="1:107" s="299" customFormat="1" ht="15" customHeight="1">
      <c r="A55" s="300" t="s">
        <v>380</v>
      </c>
      <c r="B55" s="301" t="s">
        <v>531</v>
      </c>
      <c r="C55" s="295">
        <v>1.1815187848561578E-6</v>
      </c>
      <c r="D55" s="296">
        <v>6.4436392800071769E-7</v>
      </c>
      <c r="E55" s="296">
        <v>1.1379791938581858E-6</v>
      </c>
      <c r="F55" s="296">
        <v>2.8486381506391404E-6</v>
      </c>
      <c r="G55" s="296">
        <v>2.8001756470844257E-7</v>
      </c>
      <c r="H55" s="296">
        <v>0</v>
      </c>
      <c r="I55" s="296">
        <v>0</v>
      </c>
      <c r="J55" s="296">
        <v>2.3061901071620491E-6</v>
      </c>
      <c r="K55" s="296">
        <v>3.8444557902002675E-7</v>
      </c>
      <c r="L55" s="296">
        <v>3.7587566167871632E-7</v>
      </c>
      <c r="M55" s="296">
        <v>6.8752497203735377E-7</v>
      </c>
      <c r="N55" s="296">
        <v>3.6433901112639828E-7</v>
      </c>
      <c r="O55" s="296">
        <v>3.9509634225183042E-7</v>
      </c>
      <c r="P55" s="296">
        <v>4.3382500148722329E-7</v>
      </c>
      <c r="Q55" s="296">
        <v>3.9412816104225376E-7</v>
      </c>
      <c r="R55" s="296">
        <v>2.1534028503268896E-7</v>
      </c>
      <c r="S55" s="296">
        <v>8.7889673936299255E-8</v>
      </c>
      <c r="T55" s="296">
        <v>1.38412081232756E-6</v>
      </c>
      <c r="U55" s="296">
        <v>2.7284294012416346E-7</v>
      </c>
      <c r="V55" s="296">
        <v>5.6405680125332852E-7</v>
      </c>
      <c r="W55" s="296">
        <v>4.1232294199535816E-7</v>
      </c>
      <c r="X55" s="296">
        <v>3.226748649739102E-7</v>
      </c>
      <c r="Y55" s="296">
        <v>5.5291834689963093E-7</v>
      </c>
      <c r="Z55" s="296">
        <v>1.5834468043008556E-6</v>
      </c>
      <c r="AA55" s="296">
        <v>6.0912906099548223E-7</v>
      </c>
      <c r="AB55" s="296">
        <v>3.5636335050517402E-7</v>
      </c>
      <c r="AC55" s="296">
        <v>4.7403077054224832E-7</v>
      </c>
      <c r="AD55" s="296">
        <v>2.4848997325954718E-7</v>
      </c>
      <c r="AE55" s="296">
        <v>7.4836995950173201E-7</v>
      </c>
      <c r="AF55" s="296">
        <v>3.5177923258251362E-7</v>
      </c>
      <c r="AG55" s="296">
        <v>6.8820377091448742E-7</v>
      </c>
      <c r="AH55" s="296">
        <v>3.4278761167860731E-7</v>
      </c>
      <c r="AI55" s="296">
        <v>4.8105181846004685E-7</v>
      </c>
      <c r="AJ55" s="296">
        <v>1.3400637999005412E-6</v>
      </c>
      <c r="AK55" s="296">
        <v>1.0244278575678799E-6</v>
      </c>
      <c r="AL55" s="296">
        <v>0</v>
      </c>
      <c r="AM55" s="296">
        <v>0</v>
      </c>
      <c r="AN55" s="296">
        <v>2.4171815515663455E-7</v>
      </c>
      <c r="AO55" s="296">
        <v>4.6516123903347984E-7</v>
      </c>
      <c r="AP55" s="296">
        <v>3.6812502085384091E-7</v>
      </c>
      <c r="AQ55" s="296">
        <v>0</v>
      </c>
      <c r="AR55" s="296">
        <v>3.2888270551469855E-7</v>
      </c>
      <c r="AS55" s="296">
        <v>5.407533448247954E-7</v>
      </c>
      <c r="AT55" s="296">
        <v>4.0219035661916938E-7</v>
      </c>
      <c r="AU55" s="296">
        <v>5.206918333399524E-7</v>
      </c>
      <c r="AV55" s="296">
        <v>4.9384112421210153E-7</v>
      </c>
      <c r="AW55" s="296">
        <v>4.72424276580329E-7</v>
      </c>
      <c r="AX55" s="296">
        <v>6.1882419867756464E-7</v>
      </c>
      <c r="AY55" s="296">
        <v>5.3296674351897039E-7</v>
      </c>
      <c r="AZ55" s="296">
        <v>5.4257027250707654E-7</v>
      </c>
      <c r="BA55" s="296">
        <v>1.0005325767497812</v>
      </c>
      <c r="BB55" s="296">
        <v>3.716569507309234E-7</v>
      </c>
      <c r="BC55" s="296">
        <v>4.0721990317183644E-7</v>
      </c>
      <c r="BD55" s="296">
        <v>3.3114042600231081E-7</v>
      </c>
      <c r="BE55" s="296">
        <v>3.477246511040242E-7</v>
      </c>
      <c r="BF55" s="296">
        <v>2.8744928041898138E-7</v>
      </c>
      <c r="BG55" s="296">
        <v>3.5666826370129313E-6</v>
      </c>
      <c r="BH55" s="296">
        <v>1.4271667119154112E-5</v>
      </c>
      <c r="BI55" s="296">
        <v>3.3463752007554289E-7</v>
      </c>
      <c r="BJ55" s="296">
        <v>7.7597991559519369E-7</v>
      </c>
      <c r="BK55" s="296">
        <v>1.7544480315431322E-5</v>
      </c>
      <c r="BL55" s="296">
        <v>7.5074304283106588E-7</v>
      </c>
      <c r="BM55" s="296">
        <v>7.6364520808985735E-7</v>
      </c>
      <c r="BN55" s="296">
        <v>1.4710888100441362E-6</v>
      </c>
      <c r="BO55" s="296">
        <v>5.0877850618935036E-7</v>
      </c>
      <c r="BP55" s="296">
        <v>1.005812447206767E-6</v>
      </c>
      <c r="BQ55" s="296">
        <v>1.8256270258700388E-6</v>
      </c>
      <c r="BR55" s="296">
        <v>4.6730438949390935E-7</v>
      </c>
      <c r="BS55" s="296">
        <v>4.1494171248675161E-7</v>
      </c>
      <c r="BT55" s="296">
        <v>2.9899955811387045E-7</v>
      </c>
      <c r="BU55" s="296">
        <v>3.2581587238418338E-7</v>
      </c>
      <c r="BV55" s="296">
        <v>2.5934287183812415E-7</v>
      </c>
      <c r="BW55" s="296">
        <v>6.0267580970622988E-8</v>
      </c>
      <c r="BX55" s="296">
        <v>3.7067070343615021E-7</v>
      </c>
      <c r="BY55" s="296">
        <v>1.8964794937547498E-6</v>
      </c>
      <c r="BZ55" s="296">
        <v>8.2732044252715309E-6</v>
      </c>
      <c r="CA55" s="296">
        <v>2.9431632509226128E-7</v>
      </c>
      <c r="CB55" s="296">
        <v>1.20805112162683E-6</v>
      </c>
      <c r="CC55" s="296">
        <v>1.0205284515379987E-6</v>
      </c>
      <c r="CD55" s="296">
        <v>6.3143713864858217E-7</v>
      </c>
      <c r="CE55" s="296">
        <v>7.6074705845755936E-7</v>
      </c>
      <c r="CF55" s="296">
        <v>2.2098863282212762E-7</v>
      </c>
      <c r="CG55" s="296">
        <v>4.8401512462224042E-7</v>
      </c>
      <c r="CH55" s="296">
        <v>9.4190236253992202E-7</v>
      </c>
      <c r="CI55" s="296">
        <v>1.7132636877736937E-6</v>
      </c>
      <c r="CJ55" s="296">
        <v>5.0109072591250864E-6</v>
      </c>
      <c r="CK55" s="296">
        <v>2.7953020442811942E-7</v>
      </c>
      <c r="CL55" s="296">
        <v>6.6288548718026409E-7</v>
      </c>
      <c r="CM55" s="296">
        <v>2.7335590452698141E-7</v>
      </c>
      <c r="CN55" s="296">
        <v>4.3915041403807247E-7</v>
      </c>
      <c r="CO55" s="296">
        <v>3.3781386841557414E-7</v>
      </c>
      <c r="CP55" s="296">
        <v>5.3971881369613757E-7</v>
      </c>
      <c r="CQ55" s="296">
        <v>3.8364673102982139E-6</v>
      </c>
      <c r="CR55" s="296">
        <v>5.8898244316235699E-7</v>
      </c>
      <c r="CS55" s="296">
        <v>3.5479423836407299E-5</v>
      </c>
      <c r="CT55" s="296">
        <v>5.3205461454540098E-7</v>
      </c>
      <c r="CU55" s="296">
        <v>7.0289726929478527E-7</v>
      </c>
      <c r="CV55" s="296">
        <v>3.3709863397799481E-7</v>
      </c>
      <c r="CW55" s="296">
        <v>4.8582046478448473E-7</v>
      </c>
      <c r="CX55" s="296">
        <v>1.2366476476536978E-6</v>
      </c>
      <c r="CY55" s="296">
        <v>4.5588178099312917E-7</v>
      </c>
      <c r="CZ55" s="296">
        <v>1.4258575524156981E-7</v>
      </c>
      <c r="DA55" s="296">
        <v>2.1479885956076833E-6</v>
      </c>
      <c r="DB55" s="326">
        <v>1.0006792949727599</v>
      </c>
      <c r="DC55" s="326">
        <v>0.77021284312100136</v>
      </c>
    </row>
    <row r="56" spans="1:107" s="299" customFormat="1" ht="15" customHeight="1">
      <c r="A56" s="300" t="s">
        <v>381</v>
      </c>
      <c r="B56" s="301" t="s">
        <v>638</v>
      </c>
      <c r="C56" s="295">
        <v>2.1831176055956515E-6</v>
      </c>
      <c r="D56" s="296">
        <v>1.1506343859252534E-6</v>
      </c>
      <c r="E56" s="296">
        <v>2.0973918540119744E-6</v>
      </c>
      <c r="F56" s="296">
        <v>5.2153103088511474E-6</v>
      </c>
      <c r="G56" s="296">
        <v>1.5895877741270845E-6</v>
      </c>
      <c r="H56" s="296">
        <v>0</v>
      </c>
      <c r="I56" s="296">
        <v>0</v>
      </c>
      <c r="J56" s="296">
        <v>4.3134484081415556E-6</v>
      </c>
      <c r="K56" s="296">
        <v>6.8767758142307727E-7</v>
      </c>
      <c r="L56" s="296">
        <v>9.0325715094825422E-7</v>
      </c>
      <c r="M56" s="296">
        <v>1.2542755463178288E-6</v>
      </c>
      <c r="N56" s="296">
        <v>6.6492800654396819E-7</v>
      </c>
      <c r="O56" s="296">
        <v>7.1938886022476049E-7</v>
      </c>
      <c r="P56" s="296">
        <v>7.8470421092973704E-7</v>
      </c>
      <c r="Q56" s="296">
        <v>7.1556051840195346E-7</v>
      </c>
      <c r="R56" s="296">
        <v>4.0029448844478793E-7</v>
      </c>
      <c r="S56" s="296">
        <v>1.5940374293501382E-7</v>
      </c>
      <c r="T56" s="296">
        <v>2.5324976062279077E-6</v>
      </c>
      <c r="U56" s="296">
        <v>5.1060449962132148E-7</v>
      </c>
      <c r="V56" s="296">
        <v>1.0488733097690016E-6</v>
      </c>
      <c r="W56" s="296">
        <v>7.5203729340511238E-7</v>
      </c>
      <c r="X56" s="296">
        <v>5.802449427708301E-7</v>
      </c>
      <c r="Y56" s="296">
        <v>1.0154917467552362E-6</v>
      </c>
      <c r="Z56" s="296">
        <v>2.9228809642782808E-6</v>
      </c>
      <c r="AA56" s="296">
        <v>1.1311467454412105E-6</v>
      </c>
      <c r="AB56" s="296">
        <v>6.6349038862296526E-7</v>
      </c>
      <c r="AC56" s="296">
        <v>8.6196177530667432E-7</v>
      </c>
      <c r="AD56" s="296">
        <v>4.5612776951211485E-7</v>
      </c>
      <c r="AE56" s="296">
        <v>1.3301171912065771E-6</v>
      </c>
      <c r="AF56" s="296">
        <v>6.5382967877417877E-7</v>
      </c>
      <c r="AG56" s="296">
        <v>1.2585213428168185E-6</v>
      </c>
      <c r="AH56" s="296">
        <v>5.9067807746735276E-7</v>
      </c>
      <c r="AI56" s="296">
        <v>8.8946536256621828E-7</v>
      </c>
      <c r="AJ56" s="296">
        <v>2.5091853075582254E-6</v>
      </c>
      <c r="AK56" s="296">
        <v>1.9147034854823314E-6</v>
      </c>
      <c r="AL56" s="296">
        <v>0</v>
      </c>
      <c r="AM56" s="296">
        <v>0</v>
      </c>
      <c r="AN56" s="296">
        <v>4.519351923397873E-7</v>
      </c>
      <c r="AO56" s="296">
        <v>8.7939216407437738E-7</v>
      </c>
      <c r="AP56" s="296">
        <v>6.7249015426896969E-7</v>
      </c>
      <c r="AQ56" s="296">
        <v>0</v>
      </c>
      <c r="AR56" s="296">
        <v>6.1131196596284974E-7</v>
      </c>
      <c r="AS56" s="296">
        <v>1.012026918404922E-6</v>
      </c>
      <c r="AT56" s="296">
        <v>7.4889152162878315E-7</v>
      </c>
      <c r="AU56" s="296">
        <v>4.7100099054518663E-5</v>
      </c>
      <c r="AV56" s="296">
        <v>8.5996618591654213E-5</v>
      </c>
      <c r="AW56" s="296">
        <v>7.5305792614347648E-5</v>
      </c>
      <c r="AX56" s="296">
        <v>1.2260495184833448E-6</v>
      </c>
      <c r="AY56" s="296">
        <v>1.0464831743741103E-6</v>
      </c>
      <c r="AZ56" s="296">
        <v>9.3403110850383777E-5</v>
      </c>
      <c r="BA56" s="296">
        <v>7.0488569099858312E-7</v>
      </c>
      <c r="BB56" s="296">
        <v>1.0012534511658273</v>
      </c>
      <c r="BC56" s="296">
        <v>7.5900860550390545E-7</v>
      </c>
      <c r="BD56" s="296">
        <v>1.0162939804403631E-5</v>
      </c>
      <c r="BE56" s="296">
        <v>2.1417740762916173E-6</v>
      </c>
      <c r="BF56" s="296">
        <v>9.5239948178501881E-7</v>
      </c>
      <c r="BG56" s="296">
        <v>1.5338943530596389E-4</v>
      </c>
      <c r="BH56" s="296">
        <v>5.3791197997023193E-6</v>
      </c>
      <c r="BI56" s="296">
        <v>6.4526933428267038E-7</v>
      </c>
      <c r="BJ56" s="296">
        <v>1.2953209127098288E-6</v>
      </c>
      <c r="BK56" s="296">
        <v>3.381415623650354E-6</v>
      </c>
      <c r="BL56" s="296">
        <v>2.468835366868516E-6</v>
      </c>
      <c r="BM56" s="296">
        <v>4.4314586677853875E-6</v>
      </c>
      <c r="BN56" s="296">
        <v>2.7513282649074449E-6</v>
      </c>
      <c r="BO56" s="296">
        <v>9.684393209031703E-7</v>
      </c>
      <c r="BP56" s="296">
        <v>1.9162185352359685E-6</v>
      </c>
      <c r="BQ56" s="296">
        <v>3.3825023106222286E-6</v>
      </c>
      <c r="BR56" s="296">
        <v>8.5868027159942694E-7</v>
      </c>
      <c r="BS56" s="296">
        <v>7.4929668038236634E-7</v>
      </c>
      <c r="BT56" s="296">
        <v>5.2315760570652032E-7</v>
      </c>
      <c r="BU56" s="296">
        <v>6.101314379973689E-7</v>
      </c>
      <c r="BV56" s="296">
        <v>4.8598378684385756E-7</v>
      </c>
      <c r="BW56" s="296">
        <v>1.6249064917329462E-7</v>
      </c>
      <c r="BX56" s="296">
        <v>6.2741876280913246E-7</v>
      </c>
      <c r="BY56" s="296">
        <v>2.9671546797455488E-6</v>
      </c>
      <c r="BZ56" s="296">
        <v>1.5370829335034197E-5</v>
      </c>
      <c r="CA56" s="296">
        <v>1.2680900290957866E-6</v>
      </c>
      <c r="CB56" s="296">
        <v>1.8630712615780852E-6</v>
      </c>
      <c r="CC56" s="296">
        <v>1.893848253172915E-6</v>
      </c>
      <c r="CD56" s="296">
        <v>1.2381877441644642E-6</v>
      </c>
      <c r="CE56" s="296">
        <v>1.4357685701629054E-6</v>
      </c>
      <c r="CF56" s="296">
        <v>3.8215402055188171E-7</v>
      </c>
      <c r="CG56" s="296">
        <v>8.5682907004145781E-7</v>
      </c>
      <c r="CH56" s="296">
        <v>1.528289495560467E-6</v>
      </c>
      <c r="CI56" s="296">
        <v>1.8452558066290536E-6</v>
      </c>
      <c r="CJ56" s="296">
        <v>3.5817082118076059E-6</v>
      </c>
      <c r="CK56" s="296">
        <v>5.1249247568657366E-7</v>
      </c>
      <c r="CL56" s="296">
        <v>1.2183011018237591E-6</v>
      </c>
      <c r="CM56" s="296">
        <v>2.8564258966009074E-6</v>
      </c>
      <c r="CN56" s="296">
        <v>8.0775788734459464E-7</v>
      </c>
      <c r="CO56" s="296">
        <v>6.2610098609698411E-7</v>
      </c>
      <c r="CP56" s="296">
        <v>9.6731687577195168E-7</v>
      </c>
      <c r="CQ56" s="296">
        <v>6.3504484145384443E-6</v>
      </c>
      <c r="CR56" s="296">
        <v>8.9363782479855058E-7</v>
      </c>
      <c r="CS56" s="296">
        <v>6.6218020208645191E-5</v>
      </c>
      <c r="CT56" s="296">
        <v>9.9760035428744762E-7</v>
      </c>
      <c r="CU56" s="296">
        <v>1.2905622406845454E-6</v>
      </c>
      <c r="CV56" s="296">
        <v>6.2271146875125372E-7</v>
      </c>
      <c r="CW56" s="296">
        <v>8.9662257429380286E-7</v>
      </c>
      <c r="CX56" s="296">
        <v>1.0019661587853481E-6</v>
      </c>
      <c r="CY56" s="296">
        <v>7.5807428760603503E-7</v>
      </c>
      <c r="CZ56" s="296">
        <v>3.4867433732698153E-7</v>
      </c>
      <c r="DA56" s="296">
        <v>2.6264077503530123E-6</v>
      </c>
      <c r="DB56" s="326">
        <v>1.0019283380230957</v>
      </c>
      <c r="DC56" s="326">
        <v>0.77117421906213734</v>
      </c>
    </row>
    <row r="57" spans="1:107" s="299" customFormat="1" ht="15" customHeight="1">
      <c r="A57" s="300" t="s">
        <v>382</v>
      </c>
      <c r="B57" s="301" t="s">
        <v>639</v>
      </c>
      <c r="C57" s="295">
        <v>1.7565246334344299E-5</v>
      </c>
      <c r="D57" s="296">
        <v>1.5502869280286423E-5</v>
      </c>
      <c r="E57" s="296">
        <v>1.6745059274891988E-5</v>
      </c>
      <c r="F57" s="296">
        <v>4.1293478828650083E-5</v>
      </c>
      <c r="G57" s="296">
        <v>4.8246991484018231E-5</v>
      </c>
      <c r="H57" s="296">
        <v>0</v>
      </c>
      <c r="I57" s="296">
        <v>0</v>
      </c>
      <c r="J57" s="296">
        <v>4.5372253469865097E-5</v>
      </c>
      <c r="K57" s="296">
        <v>8.6870558150850469E-6</v>
      </c>
      <c r="L57" s="296">
        <v>1.4966593205420249E-5</v>
      </c>
      <c r="M57" s="296">
        <v>1.0314908301491527E-5</v>
      </c>
      <c r="N57" s="296">
        <v>5.7920744175283129E-6</v>
      </c>
      <c r="O57" s="296">
        <v>6.4577831673018256E-6</v>
      </c>
      <c r="P57" s="296">
        <v>7.218734440883665E-6</v>
      </c>
      <c r="Q57" s="296">
        <v>6.1259543015436999E-6</v>
      </c>
      <c r="R57" s="296">
        <v>3.956274380726609E-6</v>
      </c>
      <c r="S57" s="296">
        <v>1.9206773582515128E-6</v>
      </c>
      <c r="T57" s="296">
        <v>2.0364777189784934E-5</v>
      </c>
      <c r="U57" s="296">
        <v>3.6271605956433582E-5</v>
      </c>
      <c r="V57" s="296">
        <v>1.2325219692305395E-5</v>
      </c>
      <c r="W57" s="296">
        <v>9.258651084817125E-6</v>
      </c>
      <c r="X57" s="296">
        <v>6.8099439716110438E-6</v>
      </c>
      <c r="Y57" s="296">
        <v>8.9920936290454055E-6</v>
      </c>
      <c r="Z57" s="296">
        <v>2.3140274486329481E-5</v>
      </c>
      <c r="AA57" s="296">
        <v>1.2423062897343939E-5</v>
      </c>
      <c r="AB57" s="296">
        <v>7.6050356008578881E-6</v>
      </c>
      <c r="AC57" s="296">
        <v>9.9319638047889641E-6</v>
      </c>
      <c r="AD57" s="296">
        <v>5.8493878400618743E-6</v>
      </c>
      <c r="AE57" s="296">
        <v>1.286747853051239E-5</v>
      </c>
      <c r="AF57" s="296">
        <v>7.2648700374460951E-6</v>
      </c>
      <c r="AG57" s="296">
        <v>1.1084591743035908E-5</v>
      </c>
      <c r="AH57" s="296">
        <v>9.5422410431024222E-6</v>
      </c>
      <c r="AI57" s="296">
        <v>1.068939360688784E-5</v>
      </c>
      <c r="AJ57" s="296">
        <v>2.2472346456320665E-5</v>
      </c>
      <c r="AK57" s="296">
        <v>4.0444056509225807E-5</v>
      </c>
      <c r="AL57" s="296">
        <v>0</v>
      </c>
      <c r="AM57" s="296">
        <v>0</v>
      </c>
      <c r="AN57" s="296">
        <v>4.6081403935874142E-6</v>
      </c>
      <c r="AO57" s="296">
        <v>9.2231897568798781E-6</v>
      </c>
      <c r="AP57" s="296">
        <v>7.2382886978630255E-6</v>
      </c>
      <c r="AQ57" s="296">
        <v>0</v>
      </c>
      <c r="AR57" s="296">
        <v>5.8655060766194314E-6</v>
      </c>
      <c r="AS57" s="296">
        <v>1.0061643629402265E-5</v>
      </c>
      <c r="AT57" s="296">
        <v>3.0139345262120188E-5</v>
      </c>
      <c r="AU57" s="296">
        <v>4.843263791998394E-5</v>
      </c>
      <c r="AV57" s="296">
        <v>1.3716354519443074E-4</v>
      </c>
      <c r="AW57" s="296">
        <v>2.8863763184319783E-4</v>
      </c>
      <c r="AX57" s="296">
        <v>2.2551140053975881E-3</v>
      </c>
      <c r="AY57" s="296">
        <v>7.1863014946503708E-4</v>
      </c>
      <c r="AZ57" s="296">
        <v>5.1876286801748458E-4</v>
      </c>
      <c r="BA57" s="296">
        <v>8.2262713371729335E-4</v>
      </c>
      <c r="BB57" s="296">
        <v>2.7699043086464574E-4</v>
      </c>
      <c r="BC57" s="296">
        <v>1.0015749363949606</v>
      </c>
      <c r="BD57" s="296">
        <v>9.2616145917848191E-4</v>
      </c>
      <c r="BE57" s="296">
        <v>2.1667320747212465E-4</v>
      </c>
      <c r="BF57" s="296">
        <v>1.044194020450943E-3</v>
      </c>
      <c r="BG57" s="296">
        <v>1.045588531986688E-4</v>
      </c>
      <c r="BH57" s="296">
        <v>4.9609067289062584E-4</v>
      </c>
      <c r="BI57" s="296">
        <v>5.7383418262152799E-4</v>
      </c>
      <c r="BJ57" s="296">
        <v>1.0538889516744064E-5</v>
      </c>
      <c r="BK57" s="296">
        <v>2.6793087907203721E-4</v>
      </c>
      <c r="BL57" s="296">
        <v>1.9994357002883856E-4</v>
      </c>
      <c r="BM57" s="296">
        <v>8.9260363928499691E-5</v>
      </c>
      <c r="BN57" s="296">
        <v>2.0997903070964707E-5</v>
      </c>
      <c r="BO57" s="296">
        <v>1.4677522372345014E-5</v>
      </c>
      <c r="BP57" s="296">
        <v>2.8547424632271588E-5</v>
      </c>
      <c r="BQ57" s="296">
        <v>2.5265244120444325E-5</v>
      </c>
      <c r="BR57" s="296">
        <v>2.9585958393346311E-5</v>
      </c>
      <c r="BS57" s="296">
        <v>1.9604529015732337E-5</v>
      </c>
      <c r="BT57" s="296">
        <v>6.8780585123819844E-6</v>
      </c>
      <c r="BU57" s="296">
        <v>1.5035798694199715E-5</v>
      </c>
      <c r="BV57" s="296">
        <v>1.3922156632345064E-5</v>
      </c>
      <c r="BW57" s="296">
        <v>1.0284150267481377E-5</v>
      </c>
      <c r="BX57" s="296">
        <v>2.487874383505434E-5</v>
      </c>
      <c r="BY57" s="296">
        <v>2.290746395704935E-5</v>
      </c>
      <c r="BZ57" s="296">
        <v>1.1638184914171346E-4</v>
      </c>
      <c r="CA57" s="296">
        <v>3.606067281257594E-5</v>
      </c>
      <c r="CB57" s="296">
        <v>2.6784172615843778E-5</v>
      </c>
      <c r="CC57" s="296">
        <v>1.9275244263406821E-5</v>
      </c>
      <c r="CD57" s="296">
        <v>1.9649866572197163E-5</v>
      </c>
      <c r="CE57" s="296">
        <v>4.1629216141660658E-5</v>
      </c>
      <c r="CF57" s="296">
        <v>4.1346468503935634E-6</v>
      </c>
      <c r="CG57" s="296">
        <v>1.1110565379653473E-5</v>
      </c>
      <c r="CH57" s="296">
        <v>6.9281602250120626E-5</v>
      </c>
      <c r="CI57" s="296">
        <v>2.6482578320868043E-5</v>
      </c>
      <c r="CJ57" s="296">
        <v>3.3536497050599422E-5</v>
      </c>
      <c r="CK57" s="296">
        <v>4.6448985538588259E-5</v>
      </c>
      <c r="CL57" s="296">
        <v>1.7300023762286098E-5</v>
      </c>
      <c r="CM57" s="296">
        <v>8.4286447623022404E-6</v>
      </c>
      <c r="CN57" s="296">
        <v>9.0843536234168781E-6</v>
      </c>
      <c r="CO57" s="296">
        <v>7.0250073303250122E-6</v>
      </c>
      <c r="CP57" s="296">
        <v>9.3541537676109325E-6</v>
      </c>
      <c r="CQ57" s="296">
        <v>4.3357919639333474E-5</v>
      </c>
      <c r="CR57" s="296">
        <v>3.2382510824439086E-5</v>
      </c>
      <c r="CS57" s="296">
        <v>4.0614638397775532E-4</v>
      </c>
      <c r="CT57" s="296">
        <v>1.242654188348691E-5</v>
      </c>
      <c r="CU57" s="296">
        <v>1.9737153645996158E-5</v>
      </c>
      <c r="CV57" s="296">
        <v>1.0109301027007281E-5</v>
      </c>
      <c r="CW57" s="296">
        <v>1.057841471391051E-5</v>
      </c>
      <c r="CX57" s="296">
        <v>3.0902222270775702E-5</v>
      </c>
      <c r="CY57" s="296">
        <v>1.5267562685831246E-5</v>
      </c>
      <c r="CZ57" s="296">
        <v>1.0424922104030406E-5</v>
      </c>
      <c r="DA57" s="296">
        <v>1.0253697563640388E-4</v>
      </c>
      <c r="DB57" s="327">
        <v>1.0125835428997909</v>
      </c>
      <c r="DC57" s="327">
        <v>0.7793754236671947</v>
      </c>
    </row>
    <row r="58" spans="1:107" s="299" customFormat="1" ht="15" customHeight="1">
      <c r="A58" s="300" t="s">
        <v>383</v>
      </c>
      <c r="B58" s="301" t="s">
        <v>640</v>
      </c>
      <c r="C58" s="295">
        <v>1.1058426843040544E-5</v>
      </c>
      <c r="D58" s="296">
        <v>7.4674568679350757E-6</v>
      </c>
      <c r="E58" s="296">
        <v>1.2268354807443051E-5</v>
      </c>
      <c r="F58" s="296">
        <v>3.7338617019148029E-5</v>
      </c>
      <c r="G58" s="296">
        <v>1.6752679473360536E-5</v>
      </c>
      <c r="H58" s="296">
        <v>0</v>
      </c>
      <c r="I58" s="296">
        <v>0</v>
      </c>
      <c r="J58" s="296">
        <v>2.3386040260985507E-5</v>
      </c>
      <c r="K58" s="296">
        <v>6.1595208708536641E-6</v>
      </c>
      <c r="L58" s="296">
        <v>1.0802640632719852E-5</v>
      </c>
      <c r="M58" s="296">
        <v>7.9939598680380544E-6</v>
      </c>
      <c r="N58" s="296">
        <v>6.1664648352010515E-6</v>
      </c>
      <c r="O58" s="296">
        <v>6.8982616794050589E-6</v>
      </c>
      <c r="P58" s="296">
        <v>1.1133583049770533E-5</v>
      </c>
      <c r="Q58" s="296">
        <v>5.6509238074309772E-6</v>
      </c>
      <c r="R58" s="296">
        <v>3.8088483874276667E-6</v>
      </c>
      <c r="S58" s="296">
        <v>2.2672568974664023E-6</v>
      </c>
      <c r="T58" s="296">
        <v>1.8730200026063237E-5</v>
      </c>
      <c r="U58" s="296">
        <v>6.7613147834598092E-6</v>
      </c>
      <c r="V58" s="296">
        <v>1.0928003229855019E-5</v>
      </c>
      <c r="W58" s="296">
        <v>9.6208404012419285E-6</v>
      </c>
      <c r="X58" s="296">
        <v>7.7667467534046515E-6</v>
      </c>
      <c r="Y58" s="296">
        <v>9.6995137437151123E-6</v>
      </c>
      <c r="Z58" s="296">
        <v>1.8361223352947454E-5</v>
      </c>
      <c r="AA58" s="296">
        <v>1.5510055042736396E-5</v>
      </c>
      <c r="AB58" s="296">
        <v>6.927322112783272E-6</v>
      </c>
      <c r="AC58" s="296">
        <v>2.4036586937628828E-5</v>
      </c>
      <c r="AD58" s="296">
        <v>6.2990425472511195E-6</v>
      </c>
      <c r="AE58" s="296">
        <v>1.0612719333963085E-5</v>
      </c>
      <c r="AF58" s="296">
        <v>5.8831694525797394E-6</v>
      </c>
      <c r="AG58" s="296">
        <v>1.3210147036311196E-5</v>
      </c>
      <c r="AH58" s="296">
        <v>1.2299856446595659E-5</v>
      </c>
      <c r="AI58" s="296">
        <v>9.6218456282781248E-6</v>
      </c>
      <c r="AJ58" s="296">
        <v>1.5676414793908196E-5</v>
      </c>
      <c r="AK58" s="296">
        <v>1.6789906597999172E-5</v>
      </c>
      <c r="AL58" s="296">
        <v>0</v>
      </c>
      <c r="AM58" s="296">
        <v>0</v>
      </c>
      <c r="AN58" s="296">
        <v>3.229291448220509E-6</v>
      </c>
      <c r="AO58" s="296">
        <v>7.3447012702181676E-6</v>
      </c>
      <c r="AP58" s="296">
        <v>6.9322966312805541E-6</v>
      </c>
      <c r="AQ58" s="296">
        <v>0</v>
      </c>
      <c r="AR58" s="296">
        <v>5.1529040204913079E-6</v>
      </c>
      <c r="AS58" s="296">
        <v>2.310225283648782E-5</v>
      </c>
      <c r="AT58" s="296">
        <v>8.2710008925651806E-6</v>
      </c>
      <c r="AU58" s="296">
        <v>2.9713221656641855E-5</v>
      </c>
      <c r="AV58" s="296">
        <v>3.018129104663077E-5</v>
      </c>
      <c r="AW58" s="296">
        <v>2.1604804885789863E-5</v>
      </c>
      <c r="AX58" s="296">
        <v>2.3040424166386635E-5</v>
      </c>
      <c r="AY58" s="296">
        <v>1.3016437258312349E-5</v>
      </c>
      <c r="AZ58" s="296">
        <v>1.7196390668379604E-5</v>
      </c>
      <c r="BA58" s="296">
        <v>8.1141922428122832E-6</v>
      </c>
      <c r="BB58" s="296">
        <v>1.5282338466901147E-5</v>
      </c>
      <c r="BC58" s="296">
        <v>1.3934351632525613E-5</v>
      </c>
      <c r="BD58" s="296">
        <v>1.0006449029381188</v>
      </c>
      <c r="BE58" s="296">
        <v>2.204879932076009E-5</v>
      </c>
      <c r="BF58" s="296">
        <v>2.2004253644422925E-3</v>
      </c>
      <c r="BG58" s="296">
        <v>1.2700848769254349E-3</v>
      </c>
      <c r="BH58" s="296">
        <v>4.1356280851274479E-4</v>
      </c>
      <c r="BI58" s="296">
        <v>9.9723710239755999E-6</v>
      </c>
      <c r="BJ58" s="296">
        <v>2.3741862666659924E-5</v>
      </c>
      <c r="BK58" s="296">
        <v>1.5021007614253576E-4</v>
      </c>
      <c r="BL58" s="296">
        <v>6.0199021458227845E-5</v>
      </c>
      <c r="BM58" s="296">
        <v>3.2718857660837944E-4</v>
      </c>
      <c r="BN58" s="296">
        <v>1.4305448989276826E-5</v>
      </c>
      <c r="BO58" s="296">
        <v>1.0969048570212152E-5</v>
      </c>
      <c r="BP58" s="296">
        <v>1.528211755943672E-5</v>
      </c>
      <c r="BQ58" s="296">
        <v>1.9534112206343432E-5</v>
      </c>
      <c r="BR58" s="296">
        <v>5.5741187619533164E-5</v>
      </c>
      <c r="BS58" s="296">
        <v>3.6233069862024277E-5</v>
      </c>
      <c r="BT58" s="296">
        <v>2.359180236374193E-5</v>
      </c>
      <c r="BU58" s="296">
        <v>3.7585279221137788E-5</v>
      </c>
      <c r="BV58" s="296">
        <v>2.0882729723559276E-5</v>
      </c>
      <c r="BW58" s="296">
        <v>4.4433874949514808E-6</v>
      </c>
      <c r="BX58" s="296">
        <v>1.8057091772994006E-5</v>
      </c>
      <c r="BY58" s="296">
        <v>3.9480787031228656E-5</v>
      </c>
      <c r="BZ58" s="296">
        <v>6.4999505857771475E-5</v>
      </c>
      <c r="CA58" s="296">
        <v>2.6421696317374969E-5</v>
      </c>
      <c r="CB58" s="296">
        <v>2.1891732897582586E-5</v>
      </c>
      <c r="CC58" s="296">
        <v>5.779479228271898E-5</v>
      </c>
      <c r="CD58" s="296">
        <v>1.6025124675134172E-5</v>
      </c>
      <c r="CE58" s="296">
        <v>2.1173412034681973E-5</v>
      </c>
      <c r="CF58" s="296">
        <v>4.8035135251299125E-6</v>
      </c>
      <c r="CG58" s="296">
        <v>1.2921518316219714E-5</v>
      </c>
      <c r="CH58" s="296">
        <v>2.9035050321966174E-5</v>
      </c>
      <c r="CI58" s="296">
        <v>7.5603631904717924E-5</v>
      </c>
      <c r="CJ58" s="296">
        <v>4.5872637834352356E-5</v>
      </c>
      <c r="CK58" s="296">
        <v>8.6462893701534763E-6</v>
      </c>
      <c r="CL58" s="296">
        <v>3.4218013689846786E-5</v>
      </c>
      <c r="CM58" s="296">
        <v>9.1342741215386608E-6</v>
      </c>
      <c r="CN58" s="296">
        <v>1.4781604444042933E-5</v>
      </c>
      <c r="CO58" s="296">
        <v>5.7985290021943953E-6</v>
      </c>
      <c r="CP58" s="296">
        <v>1.9778455021792502E-5</v>
      </c>
      <c r="CQ58" s="296">
        <v>3.8449114527779822E-5</v>
      </c>
      <c r="CR58" s="296">
        <v>2.757674058873321E-5</v>
      </c>
      <c r="CS58" s="296">
        <v>2.4901991963511243E-4</v>
      </c>
      <c r="CT58" s="296">
        <v>6.6477369848788308E-5</v>
      </c>
      <c r="CU58" s="296">
        <v>1.1238933599718722E-5</v>
      </c>
      <c r="CV58" s="296">
        <v>3.0827901489965456E-5</v>
      </c>
      <c r="CW58" s="296">
        <v>8.3370616328610021E-6</v>
      </c>
      <c r="CX58" s="296">
        <v>2.3868535560185148E-5</v>
      </c>
      <c r="CY58" s="296">
        <v>1.0083072265128016E-5</v>
      </c>
      <c r="CZ58" s="296">
        <v>7.4390244392793028E-6</v>
      </c>
      <c r="DA58" s="296">
        <v>2.2305131370587003E-5</v>
      </c>
      <c r="DB58" s="327">
        <v>1.0069969691868546</v>
      </c>
      <c r="DC58" s="327">
        <v>0.77507549376521456</v>
      </c>
    </row>
    <row r="59" spans="1:107" s="299" customFormat="1" ht="15" customHeight="1">
      <c r="A59" s="300" t="s">
        <v>384</v>
      </c>
      <c r="B59" s="301" t="s">
        <v>641</v>
      </c>
      <c r="C59" s="295">
        <v>4.3068164328504217E-7</v>
      </c>
      <c r="D59" s="296">
        <v>2.2630443635558804E-7</v>
      </c>
      <c r="E59" s="296">
        <v>4.1281226834429017E-7</v>
      </c>
      <c r="F59" s="296">
        <v>1.0295872798779115E-6</v>
      </c>
      <c r="G59" s="296">
        <v>9.0955166517835342E-8</v>
      </c>
      <c r="H59" s="296">
        <v>0</v>
      </c>
      <c r="I59" s="296">
        <v>0</v>
      </c>
      <c r="J59" s="296">
        <v>8.46253558658749E-7</v>
      </c>
      <c r="K59" s="296">
        <v>1.3612626982070344E-7</v>
      </c>
      <c r="L59" s="296">
        <v>1.3564455761508558E-7</v>
      </c>
      <c r="M59" s="296">
        <v>2.477518356714605E-7</v>
      </c>
      <c r="N59" s="296">
        <v>1.34677379081272E-7</v>
      </c>
      <c r="O59" s="296">
        <v>1.4355661656009885E-7</v>
      </c>
      <c r="P59" s="296">
        <v>1.592554594330681E-7</v>
      </c>
      <c r="Q59" s="296">
        <v>1.4135899610228828E-7</v>
      </c>
      <c r="R59" s="296">
        <v>7.8930061639554942E-8</v>
      </c>
      <c r="S59" s="296">
        <v>3.1678142639990414E-8</v>
      </c>
      <c r="T59" s="296">
        <v>5.0105776201858236E-7</v>
      </c>
      <c r="U59" s="296">
        <v>9.8368314745883302E-8</v>
      </c>
      <c r="V59" s="296">
        <v>2.0604988363724858E-7</v>
      </c>
      <c r="W59" s="296">
        <v>1.494313348816069E-7</v>
      </c>
      <c r="X59" s="296">
        <v>1.1468933654172878E-7</v>
      </c>
      <c r="Y59" s="296">
        <v>2.0191833933936466E-7</v>
      </c>
      <c r="Z59" s="296">
        <v>5.7619745329178703E-7</v>
      </c>
      <c r="AA59" s="296">
        <v>2.2229679678604549E-7</v>
      </c>
      <c r="AB59" s="296">
        <v>1.3000400472918633E-7</v>
      </c>
      <c r="AC59" s="296">
        <v>1.9016561066751506E-7</v>
      </c>
      <c r="AD59" s="296">
        <v>8.9824153095286399E-8</v>
      </c>
      <c r="AE59" s="296">
        <v>2.6110343553490114E-7</v>
      </c>
      <c r="AF59" s="296">
        <v>1.1963242704379219E-7</v>
      </c>
      <c r="AG59" s="296">
        <v>2.4914622842066727E-7</v>
      </c>
      <c r="AH59" s="296">
        <v>1.1759334425687102E-7</v>
      </c>
      <c r="AI59" s="296">
        <v>1.7068121675224182E-7</v>
      </c>
      <c r="AJ59" s="296">
        <v>4.8662064154758483E-7</v>
      </c>
      <c r="AK59" s="296">
        <v>3.7088098186222131E-7</v>
      </c>
      <c r="AL59" s="296">
        <v>0</v>
      </c>
      <c r="AM59" s="296">
        <v>0</v>
      </c>
      <c r="AN59" s="296">
        <v>8.8210256630219336E-8</v>
      </c>
      <c r="AO59" s="296">
        <v>1.6605842421537443E-7</v>
      </c>
      <c r="AP59" s="296">
        <v>1.3124759839025358E-7</v>
      </c>
      <c r="AQ59" s="296">
        <v>0</v>
      </c>
      <c r="AR59" s="296">
        <v>1.1972153255379878E-7</v>
      </c>
      <c r="AS59" s="296">
        <v>1.9984929742397276E-7</v>
      </c>
      <c r="AT59" s="296">
        <v>1.4567009065717137E-7</v>
      </c>
      <c r="AU59" s="296">
        <v>1.860859304514598E-7</v>
      </c>
      <c r="AV59" s="296">
        <v>5.0732344006153737E-7</v>
      </c>
      <c r="AW59" s="296">
        <v>1.7199390196988884E-7</v>
      </c>
      <c r="AX59" s="296">
        <v>2.2412548970799533E-7</v>
      </c>
      <c r="AY59" s="296">
        <v>1.9455950463782218E-7</v>
      </c>
      <c r="AZ59" s="296">
        <v>1.9160024007012492E-7</v>
      </c>
      <c r="BA59" s="296">
        <v>1.1086282660165795E-7</v>
      </c>
      <c r="BB59" s="296">
        <v>1.3805933527099546E-7</v>
      </c>
      <c r="BC59" s="296">
        <v>1.4451358512364349E-7</v>
      </c>
      <c r="BD59" s="296">
        <v>9.7784833674491527E-7</v>
      </c>
      <c r="BE59" s="296">
        <v>1.0006021276982675</v>
      </c>
      <c r="BF59" s="296">
        <v>1.0685688102690711E-7</v>
      </c>
      <c r="BG59" s="296">
        <v>9.0003240710081562E-8</v>
      </c>
      <c r="BH59" s="296">
        <v>1.1970260714716006E-7</v>
      </c>
      <c r="BI59" s="296">
        <v>1.1743917482345835E-7</v>
      </c>
      <c r="BJ59" s="296">
        <v>2.5507246112033649E-7</v>
      </c>
      <c r="BK59" s="296">
        <v>1.5634043106598549E-7</v>
      </c>
      <c r="BL59" s="296">
        <v>2.798688842783345E-7</v>
      </c>
      <c r="BM59" s="296">
        <v>2.7646023589443559E-7</v>
      </c>
      <c r="BN59" s="296">
        <v>5.4098387934692019E-7</v>
      </c>
      <c r="BO59" s="296">
        <v>1.8425327516431213E-7</v>
      </c>
      <c r="BP59" s="296">
        <v>3.6764044679521624E-7</v>
      </c>
      <c r="BQ59" s="296">
        <v>6.7070140920032945E-7</v>
      </c>
      <c r="BR59" s="296">
        <v>1.7806793082771354E-7</v>
      </c>
      <c r="BS59" s="296">
        <v>1.561160981842153E-7</v>
      </c>
      <c r="BT59" s="296">
        <v>1.138312346448204E-7</v>
      </c>
      <c r="BU59" s="296">
        <v>1.1798767703492455E-7</v>
      </c>
      <c r="BV59" s="296">
        <v>9.3093678945360737E-8</v>
      </c>
      <c r="BW59" s="296">
        <v>2.2483830658877972E-8</v>
      </c>
      <c r="BX59" s="296">
        <v>9.6837073828291426E-8</v>
      </c>
      <c r="BY59" s="296">
        <v>5.8966322775311791E-7</v>
      </c>
      <c r="BZ59" s="296">
        <v>3.0408517222300126E-6</v>
      </c>
      <c r="CA59" s="296">
        <v>1.2719888115105593E-7</v>
      </c>
      <c r="CB59" s="296">
        <v>3.5787264288144691E-7</v>
      </c>
      <c r="CC59" s="296">
        <v>3.7334845156060821E-7</v>
      </c>
      <c r="CD59" s="296">
        <v>2.2363715109904581E-7</v>
      </c>
      <c r="CE59" s="296">
        <v>2.7096035094141638E-7</v>
      </c>
      <c r="CF59" s="296">
        <v>8.2280349654251294E-8</v>
      </c>
      <c r="CG59" s="296">
        <v>9.2860301742790466E-7</v>
      </c>
      <c r="CH59" s="296">
        <v>1.35489667538254E-6</v>
      </c>
      <c r="CI59" s="296">
        <v>3.7401591208393737E-7</v>
      </c>
      <c r="CJ59" s="296">
        <v>4.1284626415445677E-7</v>
      </c>
      <c r="CK59" s="296">
        <v>9.7316658408357642E-8</v>
      </c>
      <c r="CL59" s="296">
        <v>2.4810075311456362E-7</v>
      </c>
      <c r="CM59" s="296">
        <v>9.7467197204955816E-8</v>
      </c>
      <c r="CN59" s="296">
        <v>1.6143756067827054E-7</v>
      </c>
      <c r="CO59" s="296">
        <v>1.1984365932253453E-7</v>
      </c>
      <c r="CP59" s="296">
        <v>2.0169951792718956E-7</v>
      </c>
      <c r="CQ59" s="296">
        <v>1.2562740807772494E-6</v>
      </c>
      <c r="CR59" s="296">
        <v>6.2225256747578767E-7</v>
      </c>
      <c r="CS59" s="296">
        <v>1.312181455220712E-5</v>
      </c>
      <c r="CT59" s="296">
        <v>1.4358157622830073E-7</v>
      </c>
      <c r="CU59" s="296">
        <v>2.5866735479847595E-7</v>
      </c>
      <c r="CV59" s="296">
        <v>1.3442669132730479E-7</v>
      </c>
      <c r="CW59" s="296">
        <v>1.8592469784274784E-7</v>
      </c>
      <c r="CX59" s="296">
        <v>1.981797356605369E-7</v>
      </c>
      <c r="CY59" s="296">
        <v>1.512533831404073E-7</v>
      </c>
      <c r="CZ59" s="296">
        <v>5.0081090410740609E-8</v>
      </c>
      <c r="DA59" s="296">
        <v>4.7271133524343878E-7</v>
      </c>
      <c r="DB59" s="326">
        <v>1.0006439276105032</v>
      </c>
      <c r="DC59" s="326">
        <v>0.77018562121606715</v>
      </c>
    </row>
    <row r="60" spans="1:107" s="299" customFormat="1" ht="15" customHeight="1">
      <c r="A60" s="300" t="s">
        <v>385</v>
      </c>
      <c r="B60" s="301" t="s">
        <v>642</v>
      </c>
      <c r="C60" s="295">
        <v>9.4930215390152191E-4</v>
      </c>
      <c r="D60" s="296">
        <v>4.9710104315755458E-4</v>
      </c>
      <c r="E60" s="296">
        <v>9.0666376735137281E-4</v>
      </c>
      <c r="F60" s="296">
        <v>2.2658415125313852E-3</v>
      </c>
      <c r="G60" s="296">
        <v>1.9390022819594521E-4</v>
      </c>
      <c r="H60" s="296">
        <v>0</v>
      </c>
      <c r="I60" s="296">
        <v>0</v>
      </c>
      <c r="J60" s="296">
        <v>1.8694519620149211E-3</v>
      </c>
      <c r="K60" s="296">
        <v>2.9617047422105902E-4</v>
      </c>
      <c r="L60" s="296">
        <v>2.935753459778022E-4</v>
      </c>
      <c r="M60" s="296">
        <v>5.4537044913051359E-4</v>
      </c>
      <c r="N60" s="296">
        <v>2.8769158983110347E-4</v>
      </c>
      <c r="O60" s="296">
        <v>3.1078728711932249E-4</v>
      </c>
      <c r="P60" s="296">
        <v>3.3877570353529196E-4</v>
      </c>
      <c r="Q60" s="296">
        <v>3.0997080220926908E-4</v>
      </c>
      <c r="R60" s="296">
        <v>1.7225193118809655E-4</v>
      </c>
      <c r="S60" s="296">
        <v>6.7757169995636283E-5</v>
      </c>
      <c r="T60" s="296">
        <v>1.1005081843510371E-3</v>
      </c>
      <c r="U60" s="296">
        <v>2.0913531136239723E-4</v>
      </c>
      <c r="V60" s="296">
        <v>4.4600894047517182E-4</v>
      </c>
      <c r="W60" s="296">
        <v>3.1989832321183446E-4</v>
      </c>
      <c r="X60" s="296">
        <v>2.4845541519854755E-4</v>
      </c>
      <c r="Y60" s="296">
        <v>4.3803712873626829E-4</v>
      </c>
      <c r="Z60" s="296">
        <v>1.2652434760238452E-3</v>
      </c>
      <c r="AA60" s="296">
        <v>4.8392660410691757E-4</v>
      </c>
      <c r="AB60" s="296">
        <v>2.8250755041879386E-4</v>
      </c>
      <c r="AC60" s="296">
        <v>3.6961885187683161E-4</v>
      </c>
      <c r="AD60" s="296">
        <v>1.9281084183048498E-4</v>
      </c>
      <c r="AE60" s="296">
        <v>5.7140305154801418E-4</v>
      </c>
      <c r="AF60" s="296">
        <v>2.5898946735215112E-4</v>
      </c>
      <c r="AG60" s="296">
        <v>5.4362655303209859E-4</v>
      </c>
      <c r="AH60" s="296">
        <v>2.5149484144755421E-4</v>
      </c>
      <c r="AI60" s="296">
        <v>3.7104574211462043E-4</v>
      </c>
      <c r="AJ60" s="296">
        <v>1.0700406354115369E-3</v>
      </c>
      <c r="AK60" s="296">
        <v>8.1408933613638797E-4</v>
      </c>
      <c r="AL60" s="296">
        <v>0</v>
      </c>
      <c r="AM60" s="296">
        <v>0</v>
      </c>
      <c r="AN60" s="296">
        <v>1.935620523970608E-4</v>
      </c>
      <c r="AO60" s="296">
        <v>3.6307889941865405E-4</v>
      </c>
      <c r="AP60" s="296">
        <v>2.8620897333116044E-4</v>
      </c>
      <c r="AQ60" s="296">
        <v>0</v>
      </c>
      <c r="AR60" s="296">
        <v>2.6157665110278406E-4</v>
      </c>
      <c r="AS60" s="296">
        <v>4.3251866067430005E-4</v>
      </c>
      <c r="AT60" s="296">
        <v>3.1780573342981498E-4</v>
      </c>
      <c r="AU60" s="296">
        <v>4.0283833006485341E-4</v>
      </c>
      <c r="AV60" s="296">
        <v>4.0576909136511296E-4</v>
      </c>
      <c r="AW60" s="296">
        <v>3.7183048965383665E-4</v>
      </c>
      <c r="AX60" s="296">
        <v>4.8698162541139318E-4</v>
      </c>
      <c r="AY60" s="296">
        <v>4.2346763610928234E-4</v>
      </c>
      <c r="AZ60" s="296">
        <v>4.138017321780693E-4</v>
      </c>
      <c r="BA60" s="296">
        <v>2.3393494674762364E-4</v>
      </c>
      <c r="BB60" s="296">
        <v>2.8896038551339193E-4</v>
      </c>
      <c r="BC60" s="296">
        <v>3.130966084324919E-4</v>
      </c>
      <c r="BD60" s="296">
        <v>2.5421945949483945E-4</v>
      </c>
      <c r="BE60" s="296">
        <v>2.6566610045135179E-4</v>
      </c>
      <c r="BF60" s="296">
        <v>1.111611438886001</v>
      </c>
      <c r="BG60" s="296">
        <v>1.9038425413981104E-4</v>
      </c>
      <c r="BH60" s="296">
        <v>2.2658616318227118E-2</v>
      </c>
      <c r="BI60" s="296">
        <v>2.5261708763649405E-4</v>
      </c>
      <c r="BJ60" s="296">
        <v>5.5905950773697387E-4</v>
      </c>
      <c r="BK60" s="296">
        <v>3.4075093740701292E-4</v>
      </c>
      <c r="BL60" s="296">
        <v>5.9315478815456877E-4</v>
      </c>
      <c r="BM60" s="296">
        <v>5.9849870255253301E-4</v>
      </c>
      <c r="BN60" s="296">
        <v>1.1918985136006041E-3</v>
      </c>
      <c r="BO60" s="296">
        <v>4.0047998021812322E-4</v>
      </c>
      <c r="BP60" s="296">
        <v>7.9884563440816257E-4</v>
      </c>
      <c r="BQ60" s="296">
        <v>1.4696846936348505E-3</v>
      </c>
      <c r="BR60" s="296">
        <v>3.6296011459969189E-4</v>
      </c>
      <c r="BS60" s="296">
        <v>3.155513377917926E-4</v>
      </c>
      <c r="BT60" s="296">
        <v>2.1645967110099675E-4</v>
      </c>
      <c r="BU60" s="296">
        <v>2.4122709522748069E-4</v>
      </c>
      <c r="BV60" s="296">
        <v>1.8553803162824276E-4</v>
      </c>
      <c r="BW60" s="296">
        <v>4.6420373026879581E-5</v>
      </c>
      <c r="BX60" s="296">
        <v>3.6029190172796242E-4</v>
      </c>
      <c r="BY60" s="296">
        <v>1.2930660903108784E-3</v>
      </c>
      <c r="BZ60" s="296">
        <v>6.7512029506215238E-3</v>
      </c>
      <c r="CA60" s="296">
        <v>2.0942496692109085E-4</v>
      </c>
      <c r="CB60" s="296">
        <v>1.0360916619510682E-3</v>
      </c>
      <c r="CC60" s="296">
        <v>8.1023472980924717E-4</v>
      </c>
      <c r="CD60" s="296">
        <v>4.8325096634947582E-4</v>
      </c>
      <c r="CE60" s="296">
        <v>5.8092123451175157E-4</v>
      </c>
      <c r="CF60" s="296">
        <v>1.6304759734721524E-4</v>
      </c>
      <c r="CG60" s="296">
        <v>3.5325081607984172E-4</v>
      </c>
      <c r="CH60" s="296">
        <v>6.4946411056143716E-4</v>
      </c>
      <c r="CI60" s="296">
        <v>7.7131334416379841E-4</v>
      </c>
      <c r="CJ60" s="296">
        <v>9.0750873542643699E-4</v>
      </c>
      <c r="CK60" s="296">
        <v>2.0945261009226989E-4</v>
      </c>
      <c r="CL60" s="296">
        <v>5.2007565876815108E-4</v>
      </c>
      <c r="CM60" s="296">
        <v>2.083210995555609E-4</v>
      </c>
      <c r="CN60" s="296">
        <v>3.3637590971069927E-4</v>
      </c>
      <c r="CO60" s="296">
        <v>2.5970002971578742E-4</v>
      </c>
      <c r="CP60" s="296">
        <v>4.12826223676061E-4</v>
      </c>
      <c r="CQ60" s="296">
        <v>2.7650597251962089E-3</v>
      </c>
      <c r="CR60" s="296">
        <v>3.7637810592064581E-4</v>
      </c>
      <c r="CS60" s="296">
        <v>2.8985521744344312E-2</v>
      </c>
      <c r="CT60" s="296">
        <v>2.9998830154912248E-4</v>
      </c>
      <c r="CU60" s="296">
        <v>5.5575580455775289E-4</v>
      </c>
      <c r="CV60" s="296">
        <v>2.638547992889453E-4</v>
      </c>
      <c r="CW60" s="296">
        <v>3.8497129581444489E-4</v>
      </c>
      <c r="CX60" s="296">
        <v>4.2178832883402623E-4</v>
      </c>
      <c r="CY60" s="296">
        <v>3.240780580515655E-4</v>
      </c>
      <c r="CZ60" s="296">
        <v>1.0604936252448489E-4</v>
      </c>
      <c r="DA60" s="296">
        <v>9.8538085328352403E-4</v>
      </c>
      <c r="DB60" s="327">
        <v>1.218075001994529</v>
      </c>
      <c r="DC60" s="327">
        <v>0.93754014411416831</v>
      </c>
    </row>
    <row r="61" spans="1:107" s="299" customFormat="1" ht="15" customHeight="1">
      <c r="A61" s="300" t="s">
        <v>386</v>
      </c>
      <c r="B61" s="301" t="s">
        <v>643</v>
      </c>
      <c r="C61" s="295">
        <v>1.7352458787480865E-6</v>
      </c>
      <c r="D61" s="296">
        <v>3.6428413926048365E-6</v>
      </c>
      <c r="E61" s="296">
        <v>8.9777766633078266E-7</v>
      </c>
      <c r="F61" s="296">
        <v>2.4272434230090284E-6</v>
      </c>
      <c r="G61" s="296">
        <v>7.6613452579689803E-3</v>
      </c>
      <c r="H61" s="296">
        <v>0</v>
      </c>
      <c r="I61" s="296">
        <v>0</v>
      </c>
      <c r="J61" s="296">
        <v>6.4044237384688238E-6</v>
      </c>
      <c r="K61" s="296">
        <v>1.9315960525897957E-6</v>
      </c>
      <c r="L61" s="296">
        <v>1.5256078820756506E-3</v>
      </c>
      <c r="M61" s="296">
        <v>2.5870106149444165E-6</v>
      </c>
      <c r="N61" s="296">
        <v>2.3183223225086452E-6</v>
      </c>
      <c r="O61" s="296">
        <v>1.1794097294817242E-5</v>
      </c>
      <c r="P61" s="296">
        <v>1.0344699438220399E-6</v>
      </c>
      <c r="Q61" s="296">
        <v>1.2491022183422542E-5</v>
      </c>
      <c r="R61" s="296">
        <v>4.0604005618970747E-7</v>
      </c>
      <c r="S61" s="296">
        <v>1.498872537276199E-7</v>
      </c>
      <c r="T61" s="296">
        <v>5.0212636551216277E-6</v>
      </c>
      <c r="U61" s="296">
        <v>1.0636933054058396E-6</v>
      </c>
      <c r="V61" s="296">
        <v>3.621630233059408E-6</v>
      </c>
      <c r="W61" s="296">
        <v>1.6601931878104532E-6</v>
      </c>
      <c r="X61" s="296">
        <v>7.3307857839290229E-7</v>
      </c>
      <c r="Y61" s="296">
        <v>5.1278551133634591E-6</v>
      </c>
      <c r="Z61" s="296">
        <v>1.2424246985259748E-6</v>
      </c>
      <c r="AA61" s="296">
        <v>2.0147457449137384E-6</v>
      </c>
      <c r="AB61" s="296">
        <v>1.4163968670204466E-6</v>
      </c>
      <c r="AC61" s="296">
        <v>1.7367417895851838E-6</v>
      </c>
      <c r="AD61" s="296">
        <v>1.4427182993933083E-6</v>
      </c>
      <c r="AE61" s="296">
        <v>2.3016983601742596E-6</v>
      </c>
      <c r="AF61" s="296">
        <v>1.7725699534293681E-6</v>
      </c>
      <c r="AG61" s="296">
        <v>9.0314726590202266E-7</v>
      </c>
      <c r="AH61" s="296">
        <v>1.3221068672448248E-6</v>
      </c>
      <c r="AI61" s="296">
        <v>2.3233298423105455E-6</v>
      </c>
      <c r="AJ61" s="296">
        <v>7.3094756303053367E-6</v>
      </c>
      <c r="AK61" s="296">
        <v>5.5678627289956034E-6</v>
      </c>
      <c r="AL61" s="296">
        <v>0</v>
      </c>
      <c r="AM61" s="296">
        <v>0</v>
      </c>
      <c r="AN61" s="296">
        <v>1.4508078582292974E-6</v>
      </c>
      <c r="AO61" s="296">
        <v>5.8562155631438776E-6</v>
      </c>
      <c r="AP61" s="296">
        <v>1.2310832547923543E-5</v>
      </c>
      <c r="AQ61" s="296">
        <v>0</v>
      </c>
      <c r="AR61" s="296">
        <v>9.667518287527232E-7</v>
      </c>
      <c r="AS61" s="296">
        <v>2.095586023719159E-6</v>
      </c>
      <c r="AT61" s="296">
        <v>1.3153041226520471E-6</v>
      </c>
      <c r="AU61" s="296">
        <v>1.3443738092690843E-6</v>
      </c>
      <c r="AV61" s="296">
        <v>1.2561341155421148E-6</v>
      </c>
      <c r="AW61" s="296">
        <v>8.9559208596507253E-7</v>
      </c>
      <c r="AX61" s="296">
        <v>8.5157942182278686E-7</v>
      </c>
      <c r="AY61" s="296">
        <v>7.9370500209595767E-7</v>
      </c>
      <c r="AZ61" s="296">
        <v>1.2564277320020623E-6</v>
      </c>
      <c r="BA61" s="296">
        <v>1.0502034884876948E-6</v>
      </c>
      <c r="BB61" s="296">
        <v>7.2508952235076508E-7</v>
      </c>
      <c r="BC61" s="296">
        <v>8.6830748125294282E-7</v>
      </c>
      <c r="BD61" s="296">
        <v>7.850399046726058E-7</v>
      </c>
      <c r="BE61" s="296">
        <v>7.0135659929388832E-7</v>
      </c>
      <c r="BF61" s="296">
        <v>1.6139449123228525E-6</v>
      </c>
      <c r="BG61" s="296">
        <v>1.0313071395516389</v>
      </c>
      <c r="BH61" s="296">
        <v>1.4216839857965095E-6</v>
      </c>
      <c r="BI61" s="296">
        <v>9.9854224492142601E-6</v>
      </c>
      <c r="BJ61" s="296">
        <v>5.5235405698465547E-5</v>
      </c>
      <c r="BK61" s="296">
        <v>1.064376873649684E-6</v>
      </c>
      <c r="BL61" s="296">
        <v>1.1101244105541304E-6</v>
      </c>
      <c r="BM61" s="296">
        <v>1.7129503988436099E-6</v>
      </c>
      <c r="BN61" s="296">
        <v>8.4986490899745465E-7</v>
      </c>
      <c r="BO61" s="296">
        <v>3.4742218702850216E-6</v>
      </c>
      <c r="BP61" s="296">
        <v>5.6502477413068328E-7</v>
      </c>
      <c r="BQ61" s="296">
        <v>1.0123791733318207E-6</v>
      </c>
      <c r="BR61" s="296">
        <v>7.5719024829937894E-7</v>
      </c>
      <c r="BS61" s="296">
        <v>5.9677249490598095E-7</v>
      </c>
      <c r="BT61" s="296">
        <v>5.254241235320174E-7</v>
      </c>
      <c r="BU61" s="296">
        <v>4.2407342052525728E-7</v>
      </c>
      <c r="BV61" s="296">
        <v>6.0031026299376092E-7</v>
      </c>
      <c r="BW61" s="296">
        <v>1.030658088861385E-7</v>
      </c>
      <c r="BX61" s="296">
        <v>7.8069970839953485E-7</v>
      </c>
      <c r="BY61" s="296">
        <v>2.5180329051618643E-6</v>
      </c>
      <c r="BZ61" s="296">
        <v>5.0020363803750001E-6</v>
      </c>
      <c r="CA61" s="296">
        <v>5.0878896738557298E-3</v>
      </c>
      <c r="CB61" s="296">
        <v>4.6717543079846303E-6</v>
      </c>
      <c r="CC61" s="296">
        <v>1.1343266605115455E-6</v>
      </c>
      <c r="CD61" s="296">
        <v>8.1199222821063432E-7</v>
      </c>
      <c r="CE61" s="296">
        <v>1.8268080722133718E-5</v>
      </c>
      <c r="CF61" s="296">
        <v>1.7591329671379966E-6</v>
      </c>
      <c r="CG61" s="296">
        <v>6.7425861699518532E-7</v>
      </c>
      <c r="CH61" s="296">
        <v>5.6868683097887239E-7</v>
      </c>
      <c r="CI61" s="296">
        <v>8.5315692648969152E-7</v>
      </c>
      <c r="CJ61" s="296">
        <v>6.9949664051827825E-5</v>
      </c>
      <c r="CK61" s="296">
        <v>1.0430594054734312E-5</v>
      </c>
      <c r="CL61" s="296">
        <v>2.6397174933893659E-6</v>
      </c>
      <c r="CM61" s="296">
        <v>1.0072487345397716E-6</v>
      </c>
      <c r="CN61" s="296">
        <v>8.4381078126993126E-6</v>
      </c>
      <c r="CO61" s="296">
        <v>7.4931093760698874E-6</v>
      </c>
      <c r="CP61" s="296">
        <v>6.2497692564264664E-7</v>
      </c>
      <c r="CQ61" s="296">
        <v>1.3662757204860455E-6</v>
      </c>
      <c r="CR61" s="296">
        <v>4.5675733994203198E-7</v>
      </c>
      <c r="CS61" s="296">
        <v>8.3139915569185757E-7</v>
      </c>
      <c r="CT61" s="296">
        <v>6.2872037865221413E-7</v>
      </c>
      <c r="CU61" s="296">
        <v>3.1592759096022631E-5</v>
      </c>
      <c r="CV61" s="296">
        <v>4.818327535829132E-5</v>
      </c>
      <c r="CW61" s="296">
        <v>4.4401051005324069E-7</v>
      </c>
      <c r="CX61" s="296">
        <v>1.9460340056586241E-6</v>
      </c>
      <c r="CY61" s="296">
        <v>3.1005783711663035E-6</v>
      </c>
      <c r="CZ61" s="296">
        <v>1.7826237815902171E-6</v>
      </c>
      <c r="DA61" s="296">
        <v>1.7512411566930033E-5</v>
      </c>
      <c r="DB61" s="327">
        <v>1.0460374292403913</v>
      </c>
      <c r="DC61" s="327">
        <v>0.80512454533013678</v>
      </c>
    </row>
    <row r="62" spans="1:107" s="299" customFormat="1" ht="15" customHeight="1">
      <c r="A62" s="300" t="s">
        <v>387</v>
      </c>
      <c r="B62" s="301" t="s">
        <v>644</v>
      </c>
      <c r="C62" s="295">
        <v>2.2952075393986637E-5</v>
      </c>
      <c r="D62" s="296">
        <v>1.3466714304456426E-5</v>
      </c>
      <c r="E62" s="296">
        <v>2.3741259464395063E-5</v>
      </c>
      <c r="F62" s="296">
        <v>5.950517976965851E-5</v>
      </c>
      <c r="G62" s="296">
        <v>8.3848467682028881E-6</v>
      </c>
      <c r="H62" s="296">
        <v>0</v>
      </c>
      <c r="I62" s="296">
        <v>0</v>
      </c>
      <c r="J62" s="296">
        <v>5.2591475559103597E-5</v>
      </c>
      <c r="K62" s="296">
        <v>9.4538446577579341E-6</v>
      </c>
      <c r="L62" s="296">
        <v>8.8161761532112108E-6</v>
      </c>
      <c r="M62" s="296">
        <v>2.0670181915134683E-5</v>
      </c>
      <c r="N62" s="296">
        <v>1.0592192015381749E-5</v>
      </c>
      <c r="O62" s="296">
        <v>9.784538501506944E-6</v>
      </c>
      <c r="P62" s="296">
        <v>1.1253233497852218E-5</v>
      </c>
      <c r="Q62" s="296">
        <v>9.5353402942413932E-6</v>
      </c>
      <c r="R62" s="296">
        <v>8.5995063866402837E-6</v>
      </c>
      <c r="S62" s="296">
        <v>4.6887203994302348E-6</v>
      </c>
      <c r="T62" s="296">
        <v>3.0920235821144427E-5</v>
      </c>
      <c r="U62" s="296">
        <v>1.0072236018895747E-5</v>
      </c>
      <c r="V62" s="296">
        <v>1.6408263781528883E-5</v>
      </c>
      <c r="W62" s="296">
        <v>1.9110139702725711E-5</v>
      </c>
      <c r="X62" s="296">
        <v>1.5919133141059942E-5</v>
      </c>
      <c r="Y62" s="296">
        <v>1.3405668216332127E-5</v>
      </c>
      <c r="Z62" s="296">
        <v>3.2402581545948779E-5</v>
      </c>
      <c r="AA62" s="296">
        <v>1.9202849968239428E-5</v>
      </c>
      <c r="AB62" s="296">
        <v>1.2333525716798099E-5</v>
      </c>
      <c r="AC62" s="296">
        <v>2.4535964342007528E-5</v>
      </c>
      <c r="AD62" s="296">
        <v>1.0522329627340758E-5</v>
      </c>
      <c r="AE62" s="296">
        <v>1.7134156364533835E-5</v>
      </c>
      <c r="AF62" s="296">
        <v>1.1476972548881606E-5</v>
      </c>
      <c r="AG62" s="296">
        <v>1.9747654644045169E-5</v>
      </c>
      <c r="AH62" s="296">
        <v>9.9737731734784094E-6</v>
      </c>
      <c r="AI62" s="296">
        <v>1.4871879445040331E-5</v>
      </c>
      <c r="AJ62" s="296">
        <v>3.1071249594960729E-5</v>
      </c>
      <c r="AK62" s="296">
        <v>3.7757806446531229E-5</v>
      </c>
      <c r="AL62" s="296">
        <v>0</v>
      </c>
      <c r="AM62" s="296">
        <v>0</v>
      </c>
      <c r="AN62" s="296">
        <v>5.7292324563331602E-6</v>
      </c>
      <c r="AO62" s="296">
        <v>1.1681753576744012E-5</v>
      </c>
      <c r="AP62" s="296">
        <v>9.7359215209403653E-6</v>
      </c>
      <c r="AQ62" s="296">
        <v>0</v>
      </c>
      <c r="AR62" s="296">
        <v>8.7475311914024159E-6</v>
      </c>
      <c r="AS62" s="296">
        <v>2.3180668696485738E-5</v>
      </c>
      <c r="AT62" s="296">
        <v>1.0652878085180626E-5</v>
      </c>
      <c r="AU62" s="296">
        <v>1.7676310933906564E-5</v>
      </c>
      <c r="AV62" s="296">
        <v>1.8410483008548608E-5</v>
      </c>
      <c r="AW62" s="296">
        <v>2.0499133721578442E-5</v>
      </c>
      <c r="AX62" s="296">
        <v>1.7491251615994213E-5</v>
      </c>
      <c r="AY62" s="296">
        <v>1.683329644003267E-5</v>
      </c>
      <c r="AZ62" s="296">
        <v>1.6271527024628817E-5</v>
      </c>
      <c r="BA62" s="296">
        <v>1.3377917134112582E-5</v>
      </c>
      <c r="BB62" s="296">
        <v>2.3716293907674492E-5</v>
      </c>
      <c r="BC62" s="296">
        <v>1.2499764870889002E-5</v>
      </c>
      <c r="BD62" s="296">
        <v>2.3864446669783013E-5</v>
      </c>
      <c r="BE62" s="296">
        <v>1.4996015542244417E-5</v>
      </c>
      <c r="BF62" s="296">
        <v>7.8904597477893253E-6</v>
      </c>
      <c r="BG62" s="296">
        <v>8.4797508482649783E-6</v>
      </c>
      <c r="BH62" s="296">
        <v>1.024073239861454</v>
      </c>
      <c r="BI62" s="296">
        <v>9.9406018956912551E-6</v>
      </c>
      <c r="BJ62" s="296">
        <v>2.1685547884613464E-5</v>
      </c>
      <c r="BK62" s="296">
        <v>1.18060858949982E-5</v>
      </c>
      <c r="BL62" s="296">
        <v>1.8576596271741485E-5</v>
      </c>
      <c r="BM62" s="296">
        <v>1.8430104434713513E-5</v>
      </c>
      <c r="BN62" s="296">
        <v>2.7813806079978739E-5</v>
      </c>
      <c r="BO62" s="296">
        <v>1.1522108805771748E-5</v>
      </c>
      <c r="BP62" s="296">
        <v>2.1534706397577691E-5</v>
      </c>
      <c r="BQ62" s="296">
        <v>6.4416376640578319E-5</v>
      </c>
      <c r="BR62" s="296">
        <v>3.2409946624698524E-5</v>
      </c>
      <c r="BS62" s="296">
        <v>1.3952162982419159E-5</v>
      </c>
      <c r="BT62" s="296">
        <v>2.5913103970315332E-5</v>
      </c>
      <c r="BU62" s="296">
        <v>9.5431977982690289E-6</v>
      </c>
      <c r="BV62" s="296">
        <v>8.063051779991428E-6</v>
      </c>
      <c r="BW62" s="296">
        <v>2.5467382743841005E-6</v>
      </c>
      <c r="BX62" s="296">
        <v>7.2909884358853061E-3</v>
      </c>
      <c r="BY62" s="296">
        <v>3.6411495555386881E-5</v>
      </c>
      <c r="BZ62" s="296">
        <v>1.4906863924754032E-4</v>
      </c>
      <c r="CA62" s="296">
        <v>1.2707025697343639E-5</v>
      </c>
      <c r="CB62" s="296">
        <v>1.1906577533538279E-2</v>
      </c>
      <c r="CC62" s="296">
        <v>5.4189260591546055E-5</v>
      </c>
      <c r="CD62" s="296">
        <v>1.6705929088943984E-5</v>
      </c>
      <c r="CE62" s="296">
        <v>3.0099202423357608E-5</v>
      </c>
      <c r="CF62" s="296">
        <v>3.8948358128827138E-5</v>
      </c>
      <c r="CG62" s="296">
        <v>1.7374939467775082E-5</v>
      </c>
      <c r="CH62" s="296">
        <v>3.3671955610081473E-5</v>
      </c>
      <c r="CI62" s="296">
        <v>3.2547337538805979E-5</v>
      </c>
      <c r="CJ62" s="296">
        <v>2.4051182108018643E-4</v>
      </c>
      <c r="CK62" s="296">
        <v>1.7969558495651497E-5</v>
      </c>
      <c r="CL62" s="296">
        <v>2.2121703274794581E-5</v>
      </c>
      <c r="CM62" s="296">
        <v>1.0009339682113085E-5</v>
      </c>
      <c r="CN62" s="296">
        <v>1.1470610783390528E-5</v>
      </c>
      <c r="CO62" s="296">
        <v>9.3731732472926274E-6</v>
      </c>
      <c r="CP62" s="296">
        <v>2.4561416971213641E-5</v>
      </c>
      <c r="CQ62" s="296">
        <v>6.6688243798434263E-5</v>
      </c>
      <c r="CR62" s="296">
        <v>2.2212464540863191E-5</v>
      </c>
      <c r="CS62" s="296">
        <v>6.2334826085931627E-4</v>
      </c>
      <c r="CT62" s="296">
        <v>1.537009985812061E-5</v>
      </c>
      <c r="CU62" s="296">
        <v>1.8388774408712101E-5</v>
      </c>
      <c r="CV62" s="296">
        <v>1.1691889802222272E-5</v>
      </c>
      <c r="CW62" s="296">
        <v>1.3620016667120422E-5</v>
      </c>
      <c r="CX62" s="296">
        <v>1.6091994087719611E-5</v>
      </c>
      <c r="CY62" s="296">
        <v>7.5022950738954606E-5</v>
      </c>
      <c r="CZ62" s="296">
        <v>7.9696267502433887E-6</v>
      </c>
      <c r="DA62" s="296">
        <v>9.0985996106055032E-5</v>
      </c>
      <c r="DB62" s="326">
        <v>1.0461907283932892</v>
      </c>
      <c r="DC62" s="326">
        <v>0.80524253815460578</v>
      </c>
    </row>
    <row r="63" spans="1:107" s="299" customFormat="1" ht="15" customHeight="1">
      <c r="A63" s="300" t="s">
        <v>388</v>
      </c>
      <c r="B63" s="301" t="s">
        <v>645</v>
      </c>
      <c r="C63" s="295">
        <v>2.9263842557323187E-5</v>
      </c>
      <c r="D63" s="296">
        <v>3.4828512782487078E-5</v>
      </c>
      <c r="E63" s="296">
        <v>4.2987185268197993E-5</v>
      </c>
      <c r="F63" s="296">
        <v>2.3730926615256128E-4</v>
      </c>
      <c r="G63" s="296">
        <v>4.4131183936729274E-4</v>
      </c>
      <c r="H63" s="296">
        <v>0</v>
      </c>
      <c r="I63" s="296">
        <v>0</v>
      </c>
      <c r="J63" s="296">
        <v>1.9853896530454276E-4</v>
      </c>
      <c r="K63" s="296">
        <v>3.2792988755709077E-5</v>
      </c>
      <c r="L63" s="296">
        <v>1.1430373445259147E-4</v>
      </c>
      <c r="M63" s="296">
        <v>1.9336848737423393E-5</v>
      </c>
      <c r="N63" s="296">
        <v>4.7128101374641829E-5</v>
      </c>
      <c r="O63" s="296">
        <v>4.6459030020054819E-5</v>
      </c>
      <c r="P63" s="296">
        <v>1.3382775317659525E-4</v>
      </c>
      <c r="Q63" s="296">
        <v>1.9136218941409017E-5</v>
      </c>
      <c r="R63" s="296">
        <v>3.0696940064865672E-5</v>
      </c>
      <c r="S63" s="296">
        <v>3.5451541777707109E-4</v>
      </c>
      <c r="T63" s="296">
        <v>2.1217019166022182E-4</v>
      </c>
      <c r="U63" s="296">
        <v>5.8509366448189829E-4</v>
      </c>
      <c r="V63" s="296">
        <v>6.9865775753199779E-5</v>
      </c>
      <c r="W63" s="296">
        <v>6.2668181857069799E-5</v>
      </c>
      <c r="X63" s="296">
        <v>4.2208284284252517E-5</v>
      </c>
      <c r="Y63" s="296">
        <v>4.4810840989506048E-5</v>
      </c>
      <c r="Z63" s="296">
        <v>1.1292916932625044E-4</v>
      </c>
      <c r="AA63" s="296">
        <v>8.8977393463545787E-5</v>
      </c>
      <c r="AB63" s="296">
        <v>1.2777259446549653E-4</v>
      </c>
      <c r="AC63" s="296">
        <v>1.6023949797516586E-4</v>
      </c>
      <c r="AD63" s="296">
        <v>7.9261554506229777E-5</v>
      </c>
      <c r="AE63" s="296">
        <v>7.3444660388815406E-5</v>
      </c>
      <c r="AF63" s="296">
        <v>4.1028225839730225E-5</v>
      </c>
      <c r="AG63" s="296">
        <v>6.8406338715157046E-5</v>
      </c>
      <c r="AH63" s="296">
        <v>2.3980053627221031E-3</v>
      </c>
      <c r="AI63" s="296">
        <v>3.910302748912892E-4</v>
      </c>
      <c r="AJ63" s="296">
        <v>1.1083843462819426E-4</v>
      </c>
      <c r="AK63" s="296">
        <v>1.1235695625506182E-4</v>
      </c>
      <c r="AL63" s="296">
        <v>0</v>
      </c>
      <c r="AM63" s="296">
        <v>0</v>
      </c>
      <c r="AN63" s="296">
        <v>9.2385807811740301E-5</v>
      </c>
      <c r="AO63" s="296">
        <v>2.3462153142393455E-4</v>
      </c>
      <c r="AP63" s="296">
        <v>2.7035121037821243E-5</v>
      </c>
      <c r="AQ63" s="296">
        <v>0</v>
      </c>
      <c r="AR63" s="296">
        <v>9.5280549224541737E-5</v>
      </c>
      <c r="AS63" s="296">
        <v>4.0095988647649656E-5</v>
      </c>
      <c r="AT63" s="296">
        <v>4.0679551268499261E-5</v>
      </c>
      <c r="AU63" s="296">
        <v>6.1456992641411928E-5</v>
      </c>
      <c r="AV63" s="296">
        <v>1.9068495707377377E-4</v>
      </c>
      <c r="AW63" s="296">
        <v>2.09461613648061E-4</v>
      </c>
      <c r="AX63" s="296">
        <v>9.8324280266691246E-5</v>
      </c>
      <c r="AY63" s="296">
        <v>1.4828086435590641E-4</v>
      </c>
      <c r="AZ63" s="296">
        <v>1.7647719280086666E-4</v>
      </c>
      <c r="BA63" s="296">
        <v>9.5661395783770169E-5</v>
      </c>
      <c r="BB63" s="296">
        <v>2.0429871535266442E-4</v>
      </c>
      <c r="BC63" s="296">
        <v>7.527404274426105E-5</v>
      </c>
      <c r="BD63" s="296">
        <v>1.4064713806424324E-4</v>
      </c>
      <c r="BE63" s="296">
        <v>1.4667904346487117E-4</v>
      </c>
      <c r="BF63" s="296">
        <v>1.0200896740469081E-4</v>
      </c>
      <c r="BG63" s="296">
        <v>9.4500233947363306E-5</v>
      </c>
      <c r="BH63" s="296">
        <v>1.0923480656709683E-4</v>
      </c>
      <c r="BI63" s="296">
        <v>1.0082110328200979</v>
      </c>
      <c r="BJ63" s="296">
        <v>4.5097699493713812E-5</v>
      </c>
      <c r="BK63" s="296">
        <v>1.1984439039453865E-4</v>
      </c>
      <c r="BL63" s="296">
        <v>3.7328422790989938E-4</v>
      </c>
      <c r="BM63" s="296">
        <v>2.3510126145563864E-4</v>
      </c>
      <c r="BN63" s="296">
        <v>3.2724311888346205E-5</v>
      </c>
      <c r="BO63" s="296">
        <v>4.1651957846781584E-5</v>
      </c>
      <c r="BP63" s="296">
        <v>8.7248368897731985E-5</v>
      </c>
      <c r="BQ63" s="296">
        <v>2.7373315870552536E-4</v>
      </c>
      <c r="BR63" s="296">
        <v>8.2497142709431667E-5</v>
      </c>
      <c r="BS63" s="296">
        <v>8.8337537169028596E-5</v>
      </c>
      <c r="BT63" s="296">
        <v>9.6691702584400272E-5</v>
      </c>
      <c r="BU63" s="296">
        <v>8.3074856539400657E-5</v>
      </c>
      <c r="BV63" s="296">
        <v>5.1992066030645178E-5</v>
      </c>
      <c r="BW63" s="296">
        <v>2.466211688279934E-5</v>
      </c>
      <c r="BX63" s="296">
        <v>5.6708341994355788E-5</v>
      </c>
      <c r="BY63" s="296">
        <v>7.025398607900955E-5</v>
      </c>
      <c r="BZ63" s="296">
        <v>1.1438265350319323E-4</v>
      </c>
      <c r="CA63" s="296">
        <v>1.3296307294919391E-4</v>
      </c>
      <c r="CB63" s="296">
        <v>1.2402338908623541E-4</v>
      </c>
      <c r="CC63" s="296">
        <v>1.1682523486870399E-4</v>
      </c>
      <c r="CD63" s="296">
        <v>9.2777643487716558E-5</v>
      </c>
      <c r="CE63" s="296">
        <v>1.1869434331974934E-4</v>
      </c>
      <c r="CF63" s="296">
        <v>5.9662723109799529E-5</v>
      </c>
      <c r="CG63" s="296">
        <v>1.9986868133841328E-4</v>
      </c>
      <c r="CH63" s="296">
        <v>3.5235364595477504E-4</v>
      </c>
      <c r="CI63" s="296">
        <v>4.88667400146471E-4</v>
      </c>
      <c r="CJ63" s="296">
        <v>2.2226123713540931E-4</v>
      </c>
      <c r="CK63" s="296">
        <v>2.5455054567018485E-4</v>
      </c>
      <c r="CL63" s="296">
        <v>6.4805879425938252E-4</v>
      </c>
      <c r="CM63" s="296">
        <v>6.3421253744041947E-5</v>
      </c>
      <c r="CN63" s="296">
        <v>2.8311716501420954E-4</v>
      </c>
      <c r="CO63" s="296">
        <v>2.3000290939663806E-4</v>
      </c>
      <c r="CP63" s="296">
        <v>4.3062820277035515E-4</v>
      </c>
      <c r="CQ63" s="296">
        <v>5.0178382930859803E-4</v>
      </c>
      <c r="CR63" s="296">
        <v>2.2820838236759511E-4</v>
      </c>
      <c r="CS63" s="296">
        <v>1.1816936076084493E-4</v>
      </c>
      <c r="CT63" s="296">
        <v>4.4290928530917246E-4</v>
      </c>
      <c r="CU63" s="296">
        <v>1.8945414098977531E-4</v>
      </c>
      <c r="CV63" s="296">
        <v>1.5956487553971924E-4</v>
      </c>
      <c r="CW63" s="296">
        <v>3.1516030314871673E-4</v>
      </c>
      <c r="CX63" s="296">
        <v>4.4654814243824036E-4</v>
      </c>
      <c r="CY63" s="296">
        <v>6.5881018582916891E-4</v>
      </c>
      <c r="CZ63" s="296">
        <v>9.2666326837737515E-3</v>
      </c>
      <c r="DA63" s="296">
        <v>1.3281294366138894E-4</v>
      </c>
      <c r="DB63" s="327">
        <v>1.0353128818160269</v>
      </c>
      <c r="DC63" s="327">
        <v>0.79686996845980129</v>
      </c>
    </row>
    <row r="64" spans="1:107" s="299" customFormat="1" ht="15" customHeight="1">
      <c r="A64" s="300" t="s">
        <v>389</v>
      </c>
      <c r="B64" s="301" t="s">
        <v>329</v>
      </c>
      <c r="C64" s="295">
        <v>2.235557499010363E-3</v>
      </c>
      <c r="D64" s="296">
        <v>1.9034460011876869E-3</v>
      </c>
      <c r="E64" s="296">
        <v>2.0376956676826404E-4</v>
      </c>
      <c r="F64" s="296">
        <v>2.206238568387225E-3</v>
      </c>
      <c r="G64" s="296">
        <v>1.0506968903665569E-4</v>
      </c>
      <c r="H64" s="296">
        <v>0</v>
      </c>
      <c r="I64" s="296">
        <v>0</v>
      </c>
      <c r="J64" s="296">
        <v>9.0175938486468398E-5</v>
      </c>
      <c r="K64" s="296">
        <v>8.0610218538105659E-4</v>
      </c>
      <c r="L64" s="296">
        <v>1.0049990499795024E-4</v>
      </c>
      <c r="M64" s="296">
        <v>9.5741232663149967E-4</v>
      </c>
      <c r="N64" s="296">
        <v>1.9881611528206684E-4</v>
      </c>
      <c r="O64" s="296">
        <v>2.7784146634508801E-4</v>
      </c>
      <c r="P64" s="296">
        <v>6.1857564366114446E-3</v>
      </c>
      <c r="Q64" s="296">
        <v>2.5995604555852331E-2</v>
      </c>
      <c r="R64" s="296">
        <v>4.1504637868858339E-4</v>
      </c>
      <c r="S64" s="296">
        <v>3.9525768267181675E-5</v>
      </c>
      <c r="T64" s="296">
        <v>3.7459330653653623E-2</v>
      </c>
      <c r="U64" s="296">
        <v>1.450810354489957E-3</v>
      </c>
      <c r="V64" s="296">
        <v>2.7937227816772263E-2</v>
      </c>
      <c r="W64" s="296">
        <v>2.1558522026503971E-3</v>
      </c>
      <c r="X64" s="296">
        <v>8.009849025172541E-4</v>
      </c>
      <c r="Y64" s="296">
        <v>6.0246056274685676E-2</v>
      </c>
      <c r="Z64" s="296">
        <v>2.8844270989335399E-3</v>
      </c>
      <c r="AA64" s="296">
        <v>2.4575728281588121E-4</v>
      </c>
      <c r="AB64" s="296">
        <v>6.3245332397898443E-4</v>
      </c>
      <c r="AC64" s="296">
        <v>2.4346851694856815E-4</v>
      </c>
      <c r="AD64" s="296">
        <v>3.6238205965737503E-4</v>
      </c>
      <c r="AE64" s="296">
        <v>6.8532498789862644E-5</v>
      </c>
      <c r="AF64" s="296">
        <v>2.5236234331170379E-2</v>
      </c>
      <c r="AG64" s="296">
        <v>3.8304787707426035E-4</v>
      </c>
      <c r="AH64" s="296">
        <v>1.8135238420377949E-4</v>
      </c>
      <c r="AI64" s="296">
        <v>1.1681465554037386E-2</v>
      </c>
      <c r="AJ64" s="296">
        <v>1.854041424932663E-2</v>
      </c>
      <c r="AK64" s="296">
        <v>8.402833644415875E-3</v>
      </c>
      <c r="AL64" s="296">
        <v>0</v>
      </c>
      <c r="AM64" s="296">
        <v>0</v>
      </c>
      <c r="AN64" s="296">
        <v>1.9231099584772822E-2</v>
      </c>
      <c r="AO64" s="296">
        <v>3.9710987087982721E-2</v>
      </c>
      <c r="AP64" s="296">
        <v>0.11860896044985747</v>
      </c>
      <c r="AQ64" s="296">
        <v>0</v>
      </c>
      <c r="AR64" s="296">
        <v>7.3539982795946101E-3</v>
      </c>
      <c r="AS64" s="296">
        <v>1.0291777023855077E-3</v>
      </c>
      <c r="AT64" s="296">
        <v>7.8183728578177733E-4</v>
      </c>
      <c r="AU64" s="296">
        <v>5.2604234150800233E-4</v>
      </c>
      <c r="AV64" s="296">
        <v>4.4643601135241188E-4</v>
      </c>
      <c r="AW64" s="296">
        <v>3.3082252504317575E-4</v>
      </c>
      <c r="AX64" s="296">
        <v>1.1269592412475478E-3</v>
      </c>
      <c r="AY64" s="296">
        <v>3.712093055735864E-4</v>
      </c>
      <c r="AZ64" s="296">
        <v>4.4416288426037202E-4</v>
      </c>
      <c r="BA64" s="296">
        <v>4.5680173681782459E-4</v>
      </c>
      <c r="BB64" s="296">
        <v>1.3236061080716671E-4</v>
      </c>
      <c r="BC64" s="296">
        <v>5.5866655239767825E-4</v>
      </c>
      <c r="BD64" s="296">
        <v>2.795730797043677E-4</v>
      </c>
      <c r="BE64" s="296">
        <v>2.2742419724177526E-4</v>
      </c>
      <c r="BF64" s="296">
        <v>6.8745373853784826E-4</v>
      </c>
      <c r="BG64" s="296">
        <v>7.1498792052689488E-4</v>
      </c>
      <c r="BH64" s="296">
        <v>5.2137683604019697E-4</v>
      </c>
      <c r="BI64" s="296">
        <v>4.4517083918466034E-4</v>
      </c>
      <c r="BJ64" s="296">
        <v>1.0001165063217994</v>
      </c>
      <c r="BK64" s="296">
        <v>1.0420290834402921E-3</v>
      </c>
      <c r="BL64" s="296">
        <v>7.0482909120427506E-4</v>
      </c>
      <c r="BM64" s="296">
        <v>8.8152942651435588E-4</v>
      </c>
      <c r="BN64" s="296">
        <v>2.9652325708533584E-3</v>
      </c>
      <c r="BO64" s="296">
        <v>2.3181044648476666E-2</v>
      </c>
      <c r="BP64" s="296">
        <v>1.885484041686279E-4</v>
      </c>
      <c r="BQ64" s="296">
        <v>2.5415556451937276E-4</v>
      </c>
      <c r="BR64" s="296">
        <v>6.7424782145171353E-5</v>
      </c>
      <c r="BS64" s="296">
        <v>1.9746538763139082E-4</v>
      </c>
      <c r="BT64" s="296">
        <v>7.0318817513983416E-5</v>
      </c>
      <c r="BU64" s="296">
        <v>1.318172484381807E-4</v>
      </c>
      <c r="BV64" s="296">
        <v>6.2087531468519859E-5</v>
      </c>
      <c r="BW64" s="296">
        <v>4.18699456364175E-5</v>
      </c>
      <c r="BX64" s="296">
        <v>1.14505713257296E-4</v>
      </c>
      <c r="BY64" s="296">
        <v>4.6462564184530349E-5</v>
      </c>
      <c r="BZ64" s="296">
        <v>7.9144814662091191E-5</v>
      </c>
      <c r="CA64" s="296">
        <v>7.3804946065264446E-5</v>
      </c>
      <c r="CB64" s="296">
        <v>7.9025951159068862E-5</v>
      </c>
      <c r="CC64" s="296">
        <v>1.0667092452433874E-4</v>
      </c>
      <c r="CD64" s="296">
        <v>2.1890779976862167E-4</v>
      </c>
      <c r="CE64" s="296">
        <v>2.4937207981587584E-4</v>
      </c>
      <c r="CF64" s="296">
        <v>4.8873599069176737E-5</v>
      </c>
      <c r="CG64" s="296">
        <v>8.8873946622852344E-5</v>
      </c>
      <c r="CH64" s="296">
        <v>9.8502460835863705E-5</v>
      </c>
      <c r="CI64" s="296">
        <v>2.6009635207551547E-4</v>
      </c>
      <c r="CJ64" s="296">
        <v>1.4057227345129031E-4</v>
      </c>
      <c r="CK64" s="296">
        <v>1.1874763689107752E-4</v>
      </c>
      <c r="CL64" s="296">
        <v>1.243087368106454E-4</v>
      </c>
      <c r="CM64" s="296">
        <v>5.8718859371261086E-5</v>
      </c>
      <c r="CN64" s="296">
        <v>1.4894891014958359E-4</v>
      </c>
      <c r="CO64" s="296">
        <v>1.1618898351694609E-4</v>
      </c>
      <c r="CP64" s="296">
        <v>9.5833690835594407E-5</v>
      </c>
      <c r="CQ64" s="296">
        <v>3.699007314481745E-5</v>
      </c>
      <c r="CR64" s="296">
        <v>7.5400498642780119E-5</v>
      </c>
      <c r="CS64" s="296">
        <v>9.5769023102438837E-5</v>
      </c>
      <c r="CT64" s="296">
        <v>8.624158671336862E-5</v>
      </c>
      <c r="CU64" s="296">
        <v>3.8449938024179249E-4</v>
      </c>
      <c r="CV64" s="296">
        <v>5.8564031417948517E-4</v>
      </c>
      <c r="CW64" s="296">
        <v>1.4604957455776677E-4</v>
      </c>
      <c r="CX64" s="296">
        <v>1.2890291170820361E-4</v>
      </c>
      <c r="CY64" s="296">
        <v>1.6042609042117288E-4</v>
      </c>
      <c r="CZ64" s="296">
        <v>9.737006994479429E-4</v>
      </c>
      <c r="DA64" s="296">
        <v>1.8415091430383249E-4</v>
      </c>
      <c r="DB64" s="327">
        <v>1.4696491917710142</v>
      </c>
      <c r="DC64" s="327">
        <v>1.1311742813817767</v>
      </c>
    </row>
    <row r="65" spans="1:107" s="299" customFormat="1" ht="15" customHeight="1">
      <c r="A65" s="300" t="s">
        <v>390</v>
      </c>
      <c r="B65" s="301" t="s">
        <v>646</v>
      </c>
      <c r="C65" s="295">
        <v>0</v>
      </c>
      <c r="D65" s="296">
        <v>0</v>
      </c>
      <c r="E65" s="296">
        <v>0</v>
      </c>
      <c r="F65" s="296">
        <v>0</v>
      </c>
      <c r="G65" s="296">
        <v>0</v>
      </c>
      <c r="H65" s="296">
        <v>0</v>
      </c>
      <c r="I65" s="296">
        <v>0</v>
      </c>
      <c r="J65" s="296">
        <v>0</v>
      </c>
      <c r="K65" s="296">
        <v>0</v>
      </c>
      <c r="L65" s="296">
        <v>0</v>
      </c>
      <c r="M65" s="296">
        <v>0</v>
      </c>
      <c r="N65" s="296">
        <v>0</v>
      </c>
      <c r="O65" s="296">
        <v>0</v>
      </c>
      <c r="P65" s="296">
        <v>0</v>
      </c>
      <c r="Q65" s="296">
        <v>0</v>
      </c>
      <c r="R65" s="296">
        <v>0</v>
      </c>
      <c r="S65" s="296">
        <v>0</v>
      </c>
      <c r="T65" s="296">
        <v>0</v>
      </c>
      <c r="U65" s="296">
        <v>0</v>
      </c>
      <c r="V65" s="296">
        <v>0</v>
      </c>
      <c r="W65" s="296">
        <v>0</v>
      </c>
      <c r="X65" s="296">
        <v>0</v>
      </c>
      <c r="Y65" s="296">
        <v>0</v>
      </c>
      <c r="Z65" s="296">
        <v>0</v>
      </c>
      <c r="AA65" s="296">
        <v>0</v>
      </c>
      <c r="AB65" s="296">
        <v>0</v>
      </c>
      <c r="AC65" s="296">
        <v>0</v>
      </c>
      <c r="AD65" s="296">
        <v>0</v>
      </c>
      <c r="AE65" s="296">
        <v>0</v>
      </c>
      <c r="AF65" s="296">
        <v>0</v>
      </c>
      <c r="AG65" s="296">
        <v>0</v>
      </c>
      <c r="AH65" s="296">
        <v>0</v>
      </c>
      <c r="AI65" s="296">
        <v>0</v>
      </c>
      <c r="AJ65" s="296">
        <v>0</v>
      </c>
      <c r="AK65" s="296">
        <v>0</v>
      </c>
      <c r="AL65" s="296">
        <v>0</v>
      </c>
      <c r="AM65" s="296">
        <v>0</v>
      </c>
      <c r="AN65" s="296">
        <v>0</v>
      </c>
      <c r="AO65" s="296">
        <v>0</v>
      </c>
      <c r="AP65" s="296">
        <v>0</v>
      </c>
      <c r="AQ65" s="296">
        <v>0</v>
      </c>
      <c r="AR65" s="296">
        <v>0</v>
      </c>
      <c r="AS65" s="296">
        <v>0</v>
      </c>
      <c r="AT65" s="296">
        <v>0</v>
      </c>
      <c r="AU65" s="296">
        <v>0</v>
      </c>
      <c r="AV65" s="296">
        <v>0</v>
      </c>
      <c r="AW65" s="296">
        <v>0</v>
      </c>
      <c r="AX65" s="296">
        <v>0</v>
      </c>
      <c r="AY65" s="296">
        <v>0</v>
      </c>
      <c r="AZ65" s="296">
        <v>0</v>
      </c>
      <c r="BA65" s="296">
        <v>0</v>
      </c>
      <c r="BB65" s="296">
        <v>0</v>
      </c>
      <c r="BC65" s="296">
        <v>0</v>
      </c>
      <c r="BD65" s="296">
        <v>0</v>
      </c>
      <c r="BE65" s="296">
        <v>0</v>
      </c>
      <c r="BF65" s="296">
        <v>0</v>
      </c>
      <c r="BG65" s="296">
        <v>0</v>
      </c>
      <c r="BH65" s="296">
        <v>0</v>
      </c>
      <c r="BI65" s="296">
        <v>0</v>
      </c>
      <c r="BJ65" s="296">
        <v>0</v>
      </c>
      <c r="BK65" s="296">
        <v>1</v>
      </c>
      <c r="BL65" s="296">
        <v>0</v>
      </c>
      <c r="BM65" s="296">
        <v>0</v>
      </c>
      <c r="BN65" s="296">
        <v>0</v>
      </c>
      <c r="BO65" s="296">
        <v>0</v>
      </c>
      <c r="BP65" s="296">
        <v>0</v>
      </c>
      <c r="BQ65" s="296">
        <v>0</v>
      </c>
      <c r="BR65" s="296">
        <v>0</v>
      </c>
      <c r="BS65" s="296">
        <v>0</v>
      </c>
      <c r="BT65" s="296">
        <v>0</v>
      </c>
      <c r="BU65" s="296">
        <v>0</v>
      </c>
      <c r="BV65" s="296">
        <v>0</v>
      </c>
      <c r="BW65" s="296">
        <v>0</v>
      </c>
      <c r="BX65" s="296">
        <v>0</v>
      </c>
      <c r="BY65" s="296">
        <v>0</v>
      </c>
      <c r="BZ65" s="296">
        <v>0</v>
      </c>
      <c r="CA65" s="296">
        <v>0</v>
      </c>
      <c r="CB65" s="296">
        <v>0</v>
      </c>
      <c r="CC65" s="296">
        <v>0</v>
      </c>
      <c r="CD65" s="296">
        <v>0</v>
      </c>
      <c r="CE65" s="296">
        <v>0</v>
      </c>
      <c r="CF65" s="296">
        <v>0</v>
      </c>
      <c r="CG65" s="296">
        <v>0</v>
      </c>
      <c r="CH65" s="296">
        <v>0</v>
      </c>
      <c r="CI65" s="296">
        <v>0</v>
      </c>
      <c r="CJ65" s="296">
        <v>0</v>
      </c>
      <c r="CK65" s="296">
        <v>0</v>
      </c>
      <c r="CL65" s="296">
        <v>0</v>
      </c>
      <c r="CM65" s="296">
        <v>0</v>
      </c>
      <c r="CN65" s="296">
        <v>0</v>
      </c>
      <c r="CO65" s="296">
        <v>0</v>
      </c>
      <c r="CP65" s="296">
        <v>0</v>
      </c>
      <c r="CQ65" s="296">
        <v>0</v>
      </c>
      <c r="CR65" s="296">
        <v>0</v>
      </c>
      <c r="CS65" s="296">
        <v>0</v>
      </c>
      <c r="CT65" s="296">
        <v>0</v>
      </c>
      <c r="CU65" s="296">
        <v>0</v>
      </c>
      <c r="CV65" s="296">
        <v>0</v>
      </c>
      <c r="CW65" s="296">
        <v>0</v>
      </c>
      <c r="CX65" s="296">
        <v>0</v>
      </c>
      <c r="CY65" s="296">
        <v>0</v>
      </c>
      <c r="CZ65" s="296">
        <v>0</v>
      </c>
      <c r="DA65" s="296">
        <v>0</v>
      </c>
      <c r="DB65" s="327">
        <v>1</v>
      </c>
      <c r="DC65" s="327">
        <v>0.76968999657574388</v>
      </c>
    </row>
    <row r="66" spans="1:107" s="299" customFormat="1" ht="15" customHeight="1">
      <c r="A66" s="300" t="s">
        <v>391</v>
      </c>
      <c r="B66" s="301" t="s">
        <v>541</v>
      </c>
      <c r="C66" s="295">
        <v>9.3549700672700253E-3</v>
      </c>
      <c r="D66" s="296">
        <v>6.8230752311198156E-3</v>
      </c>
      <c r="E66" s="296">
        <v>7.8190724356503368E-3</v>
      </c>
      <c r="F66" s="296">
        <v>1.2717297550374753E-2</v>
      </c>
      <c r="G66" s="296">
        <v>2.9382971364491982E-3</v>
      </c>
      <c r="H66" s="296">
        <v>0</v>
      </c>
      <c r="I66" s="296">
        <v>0</v>
      </c>
      <c r="J66" s="296">
        <v>2.1722251236712897E-2</v>
      </c>
      <c r="K66" s="296">
        <v>4.655208740891442E-3</v>
      </c>
      <c r="L66" s="296">
        <v>2.5879798544936735E-3</v>
      </c>
      <c r="M66" s="296">
        <v>5.2533777644495159E-3</v>
      </c>
      <c r="N66" s="296">
        <v>2.6657907546976762E-3</v>
      </c>
      <c r="O66" s="296">
        <v>3.2396622216010291E-3</v>
      </c>
      <c r="P66" s="296">
        <v>3.8480257225670276E-3</v>
      </c>
      <c r="Q66" s="296">
        <v>2.8311540602353729E-3</v>
      </c>
      <c r="R66" s="296">
        <v>4.8459718690591199E-3</v>
      </c>
      <c r="S66" s="296">
        <v>1.8445437647905414E-3</v>
      </c>
      <c r="T66" s="296">
        <v>7.5412381476426781E-3</v>
      </c>
      <c r="U66" s="296">
        <v>5.9390378872376266E-3</v>
      </c>
      <c r="V66" s="296">
        <v>2.2487264143625642E-2</v>
      </c>
      <c r="W66" s="296">
        <v>1.3670814504411693E-2</v>
      </c>
      <c r="X66" s="296">
        <v>5.7028424270776862E-3</v>
      </c>
      <c r="Y66" s="296">
        <v>9.3444198049541325E-3</v>
      </c>
      <c r="Z66" s="296">
        <v>1.5965494347939754E-2</v>
      </c>
      <c r="AA66" s="296">
        <v>1.7902081878072327E-2</v>
      </c>
      <c r="AB66" s="296">
        <v>1.2397959635864297E-2</v>
      </c>
      <c r="AC66" s="296">
        <v>7.118170224311003E-3</v>
      </c>
      <c r="AD66" s="296">
        <v>9.4709251640063257E-3</v>
      </c>
      <c r="AE66" s="296">
        <v>1.2206844076970185E-2</v>
      </c>
      <c r="AF66" s="296">
        <v>7.9074363452433568E-3</v>
      </c>
      <c r="AG66" s="296">
        <v>7.6126363906208827E-3</v>
      </c>
      <c r="AH66" s="296">
        <v>4.3073617765343871E-3</v>
      </c>
      <c r="AI66" s="296">
        <v>1.2255105222821097E-2</v>
      </c>
      <c r="AJ66" s="296">
        <v>2.2727715296601805E-2</v>
      </c>
      <c r="AK66" s="296">
        <v>1.8451713776454097E-2</v>
      </c>
      <c r="AL66" s="296">
        <v>0</v>
      </c>
      <c r="AM66" s="296">
        <v>0</v>
      </c>
      <c r="AN66" s="296">
        <v>7.6618655623340573E-3</v>
      </c>
      <c r="AO66" s="296">
        <v>1.3230197435948237E-2</v>
      </c>
      <c r="AP66" s="296">
        <v>1.2694536082684097E-2</v>
      </c>
      <c r="AQ66" s="296">
        <v>0</v>
      </c>
      <c r="AR66" s="296">
        <v>6.7750621959165175E-3</v>
      </c>
      <c r="AS66" s="296">
        <v>1.1563778338157388E-2</v>
      </c>
      <c r="AT66" s="296">
        <v>9.1911660531792637E-3</v>
      </c>
      <c r="AU66" s="296">
        <v>6.7155611416097613E-3</v>
      </c>
      <c r="AV66" s="296">
        <v>7.1999299410474499E-3</v>
      </c>
      <c r="AW66" s="296">
        <v>5.5935372909160525E-3</v>
      </c>
      <c r="AX66" s="296">
        <v>5.8437597761798708E-3</v>
      </c>
      <c r="AY66" s="296">
        <v>1.3424744324395797E-2</v>
      </c>
      <c r="AZ66" s="296">
        <v>8.7273822668056233E-3</v>
      </c>
      <c r="BA66" s="296">
        <v>5.3925725536319077E-3</v>
      </c>
      <c r="BB66" s="296">
        <v>6.7398539167756403E-3</v>
      </c>
      <c r="BC66" s="296">
        <v>1.1410110667353103E-2</v>
      </c>
      <c r="BD66" s="296">
        <v>6.426459641456047E-3</v>
      </c>
      <c r="BE66" s="296">
        <v>4.9636414013004837E-3</v>
      </c>
      <c r="BF66" s="296">
        <v>2.4199360852543107E-3</v>
      </c>
      <c r="BG66" s="296">
        <v>5.2919296552200925E-3</v>
      </c>
      <c r="BH66" s="296">
        <v>5.4612545296460948E-3</v>
      </c>
      <c r="BI66" s="296">
        <v>5.9499759505072499E-3</v>
      </c>
      <c r="BJ66" s="296">
        <v>4.1675876130445261E-3</v>
      </c>
      <c r="BK66" s="296">
        <v>3.6745452104734351E-3</v>
      </c>
      <c r="BL66" s="296">
        <v>1.0055703334688868</v>
      </c>
      <c r="BM66" s="296">
        <v>4.1785166585176564E-3</v>
      </c>
      <c r="BN66" s="296">
        <v>1.9093043051108507E-2</v>
      </c>
      <c r="BO66" s="296">
        <v>4.2182440233020473E-2</v>
      </c>
      <c r="BP66" s="296">
        <v>5.3074818026319262E-2</v>
      </c>
      <c r="BQ66" s="296">
        <v>1.5221314588859895E-2</v>
      </c>
      <c r="BR66" s="296">
        <v>1.0868153864095223E-2</v>
      </c>
      <c r="BS66" s="296">
        <v>1.1701974881465578E-2</v>
      </c>
      <c r="BT66" s="296">
        <v>9.6750860233790863E-3</v>
      </c>
      <c r="BU66" s="296">
        <v>2.8187834153391531E-2</v>
      </c>
      <c r="BV66" s="296">
        <v>3.8720140591301445E-2</v>
      </c>
      <c r="BW66" s="296">
        <v>4.9744719178625788E-2</v>
      </c>
      <c r="BX66" s="296">
        <v>3.6170664172826425E-2</v>
      </c>
      <c r="BY66" s="296">
        <v>5.9563265816692124E-3</v>
      </c>
      <c r="BZ66" s="296">
        <v>2.800117338793082E-2</v>
      </c>
      <c r="CA66" s="296">
        <v>1.5549243751186071E-2</v>
      </c>
      <c r="CB66" s="296">
        <v>1.2884513339951532E-2</v>
      </c>
      <c r="CC66" s="296">
        <v>1.8682104281988261E-2</v>
      </c>
      <c r="CD66" s="296">
        <v>4.1558238122915502E-2</v>
      </c>
      <c r="CE66" s="296">
        <v>6.076366571891717E-2</v>
      </c>
      <c r="CF66" s="296">
        <v>5.4064378106238754E-3</v>
      </c>
      <c r="CG66" s="296">
        <v>1.609370385814822E-2</v>
      </c>
      <c r="CH66" s="296">
        <v>1.4303590319941962E-2</v>
      </c>
      <c r="CI66" s="296">
        <v>8.5640340831820375E-3</v>
      </c>
      <c r="CJ66" s="296">
        <v>4.2045709062608301E-2</v>
      </c>
      <c r="CK66" s="296">
        <v>1.7743996337844816E-2</v>
      </c>
      <c r="CL66" s="296">
        <v>1.1731345799310147E-2</v>
      </c>
      <c r="CM66" s="296">
        <v>6.6619120148278662E-3</v>
      </c>
      <c r="CN66" s="296">
        <v>1.0674120898774198E-2</v>
      </c>
      <c r="CO66" s="296">
        <v>7.521124320236083E-3</v>
      </c>
      <c r="CP66" s="296">
        <v>6.9782787351161989E-3</v>
      </c>
      <c r="CQ66" s="296">
        <v>6.0051431526659711E-3</v>
      </c>
      <c r="CR66" s="296">
        <v>7.2559568600213138E-3</v>
      </c>
      <c r="CS66" s="296">
        <v>3.0053877280398411E-3</v>
      </c>
      <c r="CT66" s="296">
        <v>5.9026715648813673E-3</v>
      </c>
      <c r="CU66" s="296">
        <v>1.0125296266911067E-2</v>
      </c>
      <c r="CV66" s="296">
        <v>6.0770774821036124E-3</v>
      </c>
      <c r="CW66" s="296">
        <v>8.7896293352890103E-3</v>
      </c>
      <c r="CX66" s="296">
        <v>1.1685038904217094E-2</v>
      </c>
      <c r="CY66" s="296">
        <v>1.0597093378876736E-2</v>
      </c>
      <c r="CZ66" s="296">
        <v>2.9846864755233701E-3</v>
      </c>
      <c r="DA66" s="296">
        <v>1.3232116546815159E-2</v>
      </c>
      <c r="DB66" s="326">
        <v>2.2178437821069021</v>
      </c>
      <c r="DC66" s="326">
        <v>1.7070521730553965</v>
      </c>
    </row>
    <row r="67" spans="1:107" s="299" customFormat="1" ht="15" customHeight="1">
      <c r="A67" s="300" t="s">
        <v>392</v>
      </c>
      <c r="B67" s="301" t="s">
        <v>542</v>
      </c>
      <c r="C67" s="295">
        <v>0</v>
      </c>
      <c r="D67" s="296">
        <v>0</v>
      </c>
      <c r="E67" s="296">
        <v>0</v>
      </c>
      <c r="F67" s="296">
        <v>0</v>
      </c>
      <c r="G67" s="296">
        <v>0</v>
      </c>
      <c r="H67" s="296">
        <v>0</v>
      </c>
      <c r="I67" s="296">
        <v>0</v>
      </c>
      <c r="J67" s="296">
        <v>0</v>
      </c>
      <c r="K67" s="296">
        <v>0</v>
      </c>
      <c r="L67" s="296">
        <v>0</v>
      </c>
      <c r="M67" s="296">
        <v>0</v>
      </c>
      <c r="N67" s="296">
        <v>0</v>
      </c>
      <c r="O67" s="296">
        <v>0</v>
      </c>
      <c r="P67" s="296">
        <v>0</v>
      </c>
      <c r="Q67" s="296">
        <v>0</v>
      </c>
      <c r="R67" s="296">
        <v>0</v>
      </c>
      <c r="S67" s="296">
        <v>0</v>
      </c>
      <c r="T67" s="296">
        <v>0</v>
      </c>
      <c r="U67" s="296">
        <v>0</v>
      </c>
      <c r="V67" s="296">
        <v>0</v>
      </c>
      <c r="W67" s="296">
        <v>0</v>
      </c>
      <c r="X67" s="296">
        <v>0</v>
      </c>
      <c r="Y67" s="296">
        <v>0</v>
      </c>
      <c r="Z67" s="296">
        <v>0</v>
      </c>
      <c r="AA67" s="296">
        <v>0</v>
      </c>
      <c r="AB67" s="296">
        <v>0</v>
      </c>
      <c r="AC67" s="296">
        <v>0</v>
      </c>
      <c r="AD67" s="296">
        <v>0</v>
      </c>
      <c r="AE67" s="296">
        <v>0</v>
      </c>
      <c r="AF67" s="296">
        <v>0</v>
      </c>
      <c r="AG67" s="296">
        <v>0</v>
      </c>
      <c r="AH67" s="296">
        <v>0</v>
      </c>
      <c r="AI67" s="296">
        <v>0</v>
      </c>
      <c r="AJ67" s="296">
        <v>0</v>
      </c>
      <c r="AK67" s="296">
        <v>0</v>
      </c>
      <c r="AL67" s="296">
        <v>0</v>
      </c>
      <c r="AM67" s="296">
        <v>0</v>
      </c>
      <c r="AN67" s="296">
        <v>0</v>
      </c>
      <c r="AO67" s="296">
        <v>0</v>
      </c>
      <c r="AP67" s="296">
        <v>0</v>
      </c>
      <c r="AQ67" s="296">
        <v>0</v>
      </c>
      <c r="AR67" s="296">
        <v>0</v>
      </c>
      <c r="AS67" s="296">
        <v>0</v>
      </c>
      <c r="AT67" s="296">
        <v>0</v>
      </c>
      <c r="AU67" s="296">
        <v>0</v>
      </c>
      <c r="AV67" s="296">
        <v>0</v>
      </c>
      <c r="AW67" s="296">
        <v>0</v>
      </c>
      <c r="AX67" s="296">
        <v>0</v>
      </c>
      <c r="AY67" s="296">
        <v>0</v>
      </c>
      <c r="AZ67" s="296">
        <v>0</v>
      </c>
      <c r="BA67" s="296">
        <v>0</v>
      </c>
      <c r="BB67" s="296">
        <v>0</v>
      </c>
      <c r="BC67" s="296">
        <v>0</v>
      </c>
      <c r="BD67" s="296">
        <v>0</v>
      </c>
      <c r="BE67" s="296">
        <v>0</v>
      </c>
      <c r="BF67" s="296">
        <v>0</v>
      </c>
      <c r="BG67" s="296">
        <v>0</v>
      </c>
      <c r="BH67" s="296">
        <v>0</v>
      </c>
      <c r="BI67" s="296">
        <v>0</v>
      </c>
      <c r="BJ67" s="296">
        <v>0</v>
      </c>
      <c r="BK67" s="296">
        <v>0</v>
      </c>
      <c r="BL67" s="296">
        <v>0</v>
      </c>
      <c r="BM67" s="296">
        <v>1</v>
      </c>
      <c r="BN67" s="296">
        <v>0</v>
      </c>
      <c r="BO67" s="296">
        <v>0</v>
      </c>
      <c r="BP67" s="296">
        <v>0</v>
      </c>
      <c r="BQ67" s="296">
        <v>0</v>
      </c>
      <c r="BR67" s="296">
        <v>0</v>
      </c>
      <c r="BS67" s="296">
        <v>0</v>
      </c>
      <c r="BT67" s="296">
        <v>0</v>
      </c>
      <c r="BU67" s="296">
        <v>0</v>
      </c>
      <c r="BV67" s="296">
        <v>0</v>
      </c>
      <c r="BW67" s="296">
        <v>0</v>
      </c>
      <c r="BX67" s="296">
        <v>0</v>
      </c>
      <c r="BY67" s="296">
        <v>0</v>
      </c>
      <c r="BZ67" s="296">
        <v>0</v>
      </c>
      <c r="CA67" s="296">
        <v>0</v>
      </c>
      <c r="CB67" s="296">
        <v>0</v>
      </c>
      <c r="CC67" s="296">
        <v>0</v>
      </c>
      <c r="CD67" s="296">
        <v>0</v>
      </c>
      <c r="CE67" s="296">
        <v>0</v>
      </c>
      <c r="CF67" s="296">
        <v>0</v>
      </c>
      <c r="CG67" s="296">
        <v>0</v>
      </c>
      <c r="CH67" s="296">
        <v>0</v>
      </c>
      <c r="CI67" s="296">
        <v>0</v>
      </c>
      <c r="CJ67" s="296">
        <v>0</v>
      </c>
      <c r="CK67" s="296">
        <v>0</v>
      </c>
      <c r="CL67" s="296">
        <v>0</v>
      </c>
      <c r="CM67" s="296">
        <v>0</v>
      </c>
      <c r="CN67" s="296">
        <v>0</v>
      </c>
      <c r="CO67" s="296">
        <v>0</v>
      </c>
      <c r="CP67" s="296">
        <v>0</v>
      </c>
      <c r="CQ67" s="296">
        <v>0</v>
      </c>
      <c r="CR67" s="296">
        <v>0</v>
      </c>
      <c r="CS67" s="296">
        <v>0</v>
      </c>
      <c r="CT67" s="296">
        <v>0</v>
      </c>
      <c r="CU67" s="296">
        <v>0</v>
      </c>
      <c r="CV67" s="296">
        <v>0</v>
      </c>
      <c r="CW67" s="296">
        <v>0</v>
      </c>
      <c r="CX67" s="296">
        <v>0</v>
      </c>
      <c r="CY67" s="296">
        <v>0</v>
      </c>
      <c r="CZ67" s="296">
        <v>0</v>
      </c>
      <c r="DA67" s="296">
        <v>0</v>
      </c>
      <c r="DB67" s="326">
        <v>1</v>
      </c>
      <c r="DC67" s="326">
        <v>0.76968999657574388</v>
      </c>
    </row>
    <row r="68" spans="1:107" s="299" customFormat="1" ht="15" customHeight="1">
      <c r="A68" s="300" t="s">
        <v>393</v>
      </c>
      <c r="B68" s="301" t="s">
        <v>647</v>
      </c>
      <c r="C68" s="295">
        <v>6.1186573741393866E-3</v>
      </c>
      <c r="D68" s="296">
        <v>9.9933158538047847E-3</v>
      </c>
      <c r="E68" s="296">
        <v>2.3129778669796191E-2</v>
      </c>
      <c r="F68" s="296">
        <v>7.5136928667061441E-3</v>
      </c>
      <c r="G68" s="296">
        <v>2.7611160147573226E-3</v>
      </c>
      <c r="H68" s="296">
        <v>0</v>
      </c>
      <c r="I68" s="296">
        <v>0</v>
      </c>
      <c r="J68" s="296">
        <v>1.5381626533035981E-2</v>
      </c>
      <c r="K68" s="296">
        <v>6.7803396056890621E-3</v>
      </c>
      <c r="L68" s="296">
        <v>7.0216151941019369E-3</v>
      </c>
      <c r="M68" s="296">
        <v>4.9605204864029712E-3</v>
      </c>
      <c r="N68" s="296">
        <v>6.3622720022613105E-3</v>
      </c>
      <c r="O68" s="296">
        <v>1.0334361261668312E-2</v>
      </c>
      <c r="P68" s="296">
        <v>7.6562823970923793E-3</v>
      </c>
      <c r="Q68" s="296">
        <v>6.9810649863249604E-3</v>
      </c>
      <c r="R68" s="296">
        <v>6.7296260197050525E-3</v>
      </c>
      <c r="S68" s="296">
        <v>2.9260793838673418E-3</v>
      </c>
      <c r="T68" s="296">
        <v>1.5259486442554253E-2</v>
      </c>
      <c r="U68" s="296">
        <v>6.5552564457936674E-3</v>
      </c>
      <c r="V68" s="296">
        <v>7.1268529441211884E-2</v>
      </c>
      <c r="W68" s="296">
        <v>1.5660886912142419E-2</v>
      </c>
      <c r="X68" s="296">
        <v>9.9880098117271516E-3</v>
      </c>
      <c r="Y68" s="296">
        <v>2.8029741302160138E-2</v>
      </c>
      <c r="Z68" s="296">
        <v>0.18383853878706871</v>
      </c>
      <c r="AA68" s="296">
        <v>2.4951550962052999E-2</v>
      </c>
      <c r="AB68" s="296">
        <v>7.2129810934259096E-3</v>
      </c>
      <c r="AC68" s="296">
        <v>5.5780483777146742E-3</v>
      </c>
      <c r="AD68" s="296">
        <v>9.6498688953007179E-3</v>
      </c>
      <c r="AE68" s="296">
        <v>1.2238072700172912E-2</v>
      </c>
      <c r="AF68" s="296">
        <v>9.5999287325580149E-3</v>
      </c>
      <c r="AG68" s="296">
        <v>1.1781950199317078E-2</v>
      </c>
      <c r="AH68" s="296">
        <v>5.4465241958843802E-3</v>
      </c>
      <c r="AI68" s="296">
        <v>1.2529159262649824E-2</v>
      </c>
      <c r="AJ68" s="296">
        <v>5.8242935964911674E-2</v>
      </c>
      <c r="AK68" s="296">
        <v>2.121544535332337E-2</v>
      </c>
      <c r="AL68" s="296">
        <v>0</v>
      </c>
      <c r="AM68" s="296">
        <v>0</v>
      </c>
      <c r="AN68" s="296">
        <v>1.2685484659414516E-2</v>
      </c>
      <c r="AO68" s="296">
        <v>4.5058335496543978E-2</v>
      </c>
      <c r="AP68" s="296">
        <v>4.773042460719041E-2</v>
      </c>
      <c r="AQ68" s="296">
        <v>0</v>
      </c>
      <c r="AR68" s="296">
        <v>1.2113055242456263E-2</v>
      </c>
      <c r="AS68" s="296">
        <v>7.6899182232837366E-3</v>
      </c>
      <c r="AT68" s="296">
        <v>1.3200529055507084E-2</v>
      </c>
      <c r="AU68" s="296">
        <v>8.3772053158841613E-3</v>
      </c>
      <c r="AV68" s="296">
        <v>7.8568190207220275E-3</v>
      </c>
      <c r="AW68" s="296">
        <v>8.0268806738549286E-3</v>
      </c>
      <c r="AX68" s="296">
        <v>1.9518453622348327E-2</v>
      </c>
      <c r="AY68" s="296">
        <v>1.5277767158368939E-2</v>
      </c>
      <c r="AZ68" s="296">
        <v>6.7778342352612687E-3</v>
      </c>
      <c r="BA68" s="296">
        <v>6.7318695370210662E-3</v>
      </c>
      <c r="BB68" s="296">
        <v>4.4262108586711237E-3</v>
      </c>
      <c r="BC68" s="296">
        <v>9.6539679767610152E-3</v>
      </c>
      <c r="BD68" s="296">
        <v>4.9576075303934273E-3</v>
      </c>
      <c r="BE68" s="296">
        <v>5.4668631227678182E-3</v>
      </c>
      <c r="BF68" s="296">
        <v>5.0574807918176666E-3</v>
      </c>
      <c r="BG68" s="296">
        <v>1.0274209107409397E-2</v>
      </c>
      <c r="BH68" s="296">
        <v>7.8385270003876826E-3</v>
      </c>
      <c r="BI68" s="296">
        <v>6.3318715167542446E-3</v>
      </c>
      <c r="BJ68" s="296">
        <v>2.1826236988539152E-2</v>
      </c>
      <c r="BK68" s="296">
        <v>4.2190995513407045E-3</v>
      </c>
      <c r="BL68" s="296">
        <v>3.7231706488707224E-3</v>
      </c>
      <c r="BM68" s="296">
        <v>5.5406437365010325E-3</v>
      </c>
      <c r="BN68" s="296">
        <v>1.0525144446163768</v>
      </c>
      <c r="BO68" s="296">
        <v>1.7910076775119757E-2</v>
      </c>
      <c r="BP68" s="296">
        <v>2.144001853293466E-2</v>
      </c>
      <c r="BQ68" s="296">
        <v>5.0810226705890547E-2</v>
      </c>
      <c r="BR68" s="296">
        <v>3.9727225534565294E-3</v>
      </c>
      <c r="BS68" s="296">
        <v>1.9715077020737097E-2</v>
      </c>
      <c r="BT68" s="296">
        <v>3.7339726708099561E-3</v>
      </c>
      <c r="BU68" s="296">
        <v>1.8847810143916201E-2</v>
      </c>
      <c r="BV68" s="296">
        <v>5.0997096775432186E-3</v>
      </c>
      <c r="BW68" s="296">
        <v>4.3483944806787237E-4</v>
      </c>
      <c r="BX68" s="296">
        <v>2.2152941843304016E-2</v>
      </c>
      <c r="BY68" s="296">
        <v>4.5902669789581862E-3</v>
      </c>
      <c r="BZ68" s="296">
        <v>4.3174105038847463E-3</v>
      </c>
      <c r="CA68" s="296">
        <v>3.3826461218079951E-3</v>
      </c>
      <c r="CB68" s="296">
        <v>4.6094865485242923E-3</v>
      </c>
      <c r="CC68" s="296">
        <v>5.3380356359157329E-3</v>
      </c>
      <c r="CD68" s="296">
        <v>4.082749243750463E-2</v>
      </c>
      <c r="CE68" s="296">
        <v>1.123676701310756E-2</v>
      </c>
      <c r="CF68" s="296">
        <v>5.6739816861460565E-3</v>
      </c>
      <c r="CG68" s="296">
        <v>9.8920160589236854E-3</v>
      </c>
      <c r="CH68" s="296">
        <v>6.968282387594121E-3</v>
      </c>
      <c r="CI68" s="296">
        <v>4.8395914214072718E-3</v>
      </c>
      <c r="CJ68" s="296">
        <v>8.627198638371001E-3</v>
      </c>
      <c r="CK68" s="296">
        <v>1.4945363064265166E-2</v>
      </c>
      <c r="CL68" s="296">
        <v>4.9052146488359942E-3</v>
      </c>
      <c r="CM68" s="296">
        <v>4.8343790596971662E-3</v>
      </c>
      <c r="CN68" s="296">
        <v>1.1586840399210941E-2</v>
      </c>
      <c r="CO68" s="296">
        <v>7.0601004957531431E-3</v>
      </c>
      <c r="CP68" s="296">
        <v>3.4227990977655034E-3</v>
      </c>
      <c r="CQ68" s="296">
        <v>3.7307313602330658E-3</v>
      </c>
      <c r="CR68" s="296">
        <v>4.1591559099437196E-3</v>
      </c>
      <c r="CS68" s="296">
        <v>2.8455575333055727E-3</v>
      </c>
      <c r="CT68" s="296">
        <v>5.2576458793958817E-3</v>
      </c>
      <c r="CU68" s="296">
        <v>2.0447272852526784E-2</v>
      </c>
      <c r="CV68" s="296">
        <v>1.0560020799784294E-2</v>
      </c>
      <c r="CW68" s="296">
        <v>1.4732346111225314E-2</v>
      </c>
      <c r="CX68" s="296">
        <v>1.835853426825966E-2</v>
      </c>
      <c r="CY68" s="296">
        <v>1.6149514865700078E-2</v>
      </c>
      <c r="CZ68" s="296">
        <v>4.1914767492599817E-3</v>
      </c>
      <c r="DA68" s="296">
        <v>1.028009915119682E-2</v>
      </c>
      <c r="DB68" s="327">
        <v>2.4184597968740555</v>
      </c>
      <c r="DC68" s="327">
        <v>1.8614643127745663</v>
      </c>
    </row>
    <row r="69" spans="1:107" s="299" customFormat="1" ht="15" customHeight="1">
      <c r="A69" s="300" t="s">
        <v>394</v>
      </c>
      <c r="B69" s="301" t="s">
        <v>648</v>
      </c>
      <c r="C69" s="295">
        <v>4.5608878163990103E-4</v>
      </c>
      <c r="D69" s="296">
        <v>3.4212311279775676E-4</v>
      </c>
      <c r="E69" s="296">
        <v>7.2487318821184477E-4</v>
      </c>
      <c r="F69" s="296">
        <v>4.6481509734286168E-4</v>
      </c>
      <c r="G69" s="296">
        <v>1.6335186922508796E-4</v>
      </c>
      <c r="H69" s="296">
        <v>0</v>
      </c>
      <c r="I69" s="296">
        <v>0</v>
      </c>
      <c r="J69" s="296">
        <v>6.0688543419492691E-4</v>
      </c>
      <c r="K69" s="296">
        <v>5.1596853291062362E-4</v>
      </c>
      <c r="L69" s="296">
        <v>4.8201433990233236E-4</v>
      </c>
      <c r="M69" s="296">
        <v>3.0279319675644321E-4</v>
      </c>
      <c r="N69" s="296">
        <v>1.8199171676738365E-3</v>
      </c>
      <c r="O69" s="296">
        <v>2.0678949092130523E-3</v>
      </c>
      <c r="P69" s="296">
        <v>1.4184253995711844E-3</v>
      </c>
      <c r="Q69" s="296">
        <v>1.4757715066782365E-3</v>
      </c>
      <c r="R69" s="296">
        <v>2.4655657638824584E-3</v>
      </c>
      <c r="S69" s="296">
        <v>3.9458259380897669E-4</v>
      </c>
      <c r="T69" s="296">
        <v>5.7560561120267612E-4</v>
      </c>
      <c r="U69" s="296">
        <v>6.2216698548712263E-4</v>
      </c>
      <c r="V69" s="296">
        <v>3.261762823072173E-3</v>
      </c>
      <c r="W69" s="296">
        <v>1.701082539752702E-3</v>
      </c>
      <c r="X69" s="296">
        <v>6.918908763034325E-4</v>
      </c>
      <c r="Y69" s="296">
        <v>8.1201958605555246E-3</v>
      </c>
      <c r="Z69" s="296">
        <v>5.6337499559371822E-3</v>
      </c>
      <c r="AA69" s="296">
        <v>2.0931629763256215E-3</v>
      </c>
      <c r="AB69" s="296">
        <v>5.0494686444370492E-4</v>
      </c>
      <c r="AC69" s="296">
        <v>1.6828656773542321E-3</v>
      </c>
      <c r="AD69" s="296">
        <v>1.4714993873783415E-3</v>
      </c>
      <c r="AE69" s="296">
        <v>4.3203242758890086E-4</v>
      </c>
      <c r="AF69" s="296">
        <v>2.7694327887114812E-3</v>
      </c>
      <c r="AG69" s="296">
        <v>1.8537475466711842E-3</v>
      </c>
      <c r="AH69" s="296">
        <v>6.814691399526265E-4</v>
      </c>
      <c r="AI69" s="296">
        <v>1.1766742216643489E-3</v>
      </c>
      <c r="AJ69" s="296">
        <v>1.4039531802247241E-3</v>
      </c>
      <c r="AK69" s="296">
        <v>2.4283459919461937E-3</v>
      </c>
      <c r="AL69" s="296">
        <v>0</v>
      </c>
      <c r="AM69" s="296">
        <v>0</v>
      </c>
      <c r="AN69" s="296">
        <v>1.7543690721070154E-3</v>
      </c>
      <c r="AO69" s="296">
        <v>6.0936404907051397E-3</v>
      </c>
      <c r="AP69" s="296">
        <v>1.2849988787009717E-3</v>
      </c>
      <c r="AQ69" s="296">
        <v>0</v>
      </c>
      <c r="AR69" s="296">
        <v>1.6234733780045394E-3</v>
      </c>
      <c r="AS69" s="296">
        <v>1.5089387342421478E-3</v>
      </c>
      <c r="AT69" s="296">
        <v>2.1664404270356962E-3</v>
      </c>
      <c r="AU69" s="296">
        <v>1.3043634838929557E-3</v>
      </c>
      <c r="AV69" s="296">
        <v>1.1618742199339012E-3</v>
      </c>
      <c r="AW69" s="296">
        <v>1.49554679693909E-3</v>
      </c>
      <c r="AX69" s="296">
        <v>3.2065111729136998E-3</v>
      </c>
      <c r="AY69" s="296">
        <v>1.6806370356715072E-3</v>
      </c>
      <c r="AZ69" s="296">
        <v>1.2324859717924451E-3</v>
      </c>
      <c r="BA69" s="296">
        <v>4.9046520071384619E-4</v>
      </c>
      <c r="BB69" s="296">
        <v>7.1061496635200128E-4</v>
      </c>
      <c r="BC69" s="296">
        <v>2.4493756919942884E-3</v>
      </c>
      <c r="BD69" s="296">
        <v>7.5737703926373467E-4</v>
      </c>
      <c r="BE69" s="296">
        <v>8.7661774823900689E-4</v>
      </c>
      <c r="BF69" s="296">
        <v>1.4458353153872518E-3</v>
      </c>
      <c r="BG69" s="296">
        <v>1.0131516399671642E-3</v>
      </c>
      <c r="BH69" s="296">
        <v>1.9455048389078718E-3</v>
      </c>
      <c r="BI69" s="296">
        <v>1.5039677116028465E-3</v>
      </c>
      <c r="BJ69" s="296">
        <v>1.9276394985901246E-3</v>
      </c>
      <c r="BK69" s="296">
        <v>6.025322644550731E-4</v>
      </c>
      <c r="BL69" s="296">
        <v>7.7339776498411045E-4</v>
      </c>
      <c r="BM69" s="296">
        <v>5.8893755973930145E-4</v>
      </c>
      <c r="BN69" s="296">
        <v>1.640467407532634E-2</v>
      </c>
      <c r="BO69" s="296">
        <v>1.0162477194546258</v>
      </c>
      <c r="BP69" s="296">
        <v>9.604497142377237E-4</v>
      </c>
      <c r="BQ69" s="296">
        <v>3.7463372955309359E-3</v>
      </c>
      <c r="BR69" s="296">
        <v>8.2400343764104191E-4</v>
      </c>
      <c r="BS69" s="296">
        <v>4.4910386579904349E-3</v>
      </c>
      <c r="BT69" s="296">
        <v>9.2425989571106551E-4</v>
      </c>
      <c r="BU69" s="296">
        <v>2.3342339031231559E-3</v>
      </c>
      <c r="BV69" s="296">
        <v>4.7491623636651038E-4</v>
      </c>
      <c r="BW69" s="296">
        <v>9.643108723983474E-5</v>
      </c>
      <c r="BX69" s="296">
        <v>9.8718256364694256E-4</v>
      </c>
      <c r="BY69" s="296">
        <v>6.9458489152225103E-4</v>
      </c>
      <c r="BZ69" s="296">
        <v>8.3746112290988936E-4</v>
      </c>
      <c r="CA69" s="296">
        <v>1.141993566800511E-3</v>
      </c>
      <c r="CB69" s="296">
        <v>6.8902947438316585E-4</v>
      </c>
      <c r="CC69" s="296">
        <v>9.345872843313798E-4</v>
      </c>
      <c r="CD69" s="296">
        <v>1.0568639444366945E-3</v>
      </c>
      <c r="CE69" s="296">
        <v>1.1247732172469231E-3</v>
      </c>
      <c r="CF69" s="296">
        <v>8.3865539116204232E-4</v>
      </c>
      <c r="CG69" s="296">
        <v>1.3639699585949951E-3</v>
      </c>
      <c r="CH69" s="296">
        <v>1.3569187056355931E-3</v>
      </c>
      <c r="CI69" s="296">
        <v>7.4805323734185108E-4</v>
      </c>
      <c r="CJ69" s="296">
        <v>2.9306301380989763E-3</v>
      </c>
      <c r="CK69" s="296">
        <v>1.9942460595953472E-3</v>
      </c>
      <c r="CL69" s="296">
        <v>1.1521681476606082E-3</v>
      </c>
      <c r="CM69" s="296">
        <v>1.1607008018323481E-3</v>
      </c>
      <c r="CN69" s="296">
        <v>3.0999127420508325E-3</v>
      </c>
      <c r="CO69" s="296">
        <v>2.547840409809279E-3</v>
      </c>
      <c r="CP69" s="296">
        <v>1.1131994712261961E-3</v>
      </c>
      <c r="CQ69" s="296">
        <v>3.8212563060807978E-4</v>
      </c>
      <c r="CR69" s="296">
        <v>8.1433769649634773E-4</v>
      </c>
      <c r="CS69" s="296">
        <v>1.3952716837179601E-3</v>
      </c>
      <c r="CT69" s="296">
        <v>1.1035600922353064E-3</v>
      </c>
      <c r="CU69" s="296">
        <v>1.0536847483660917E-2</v>
      </c>
      <c r="CV69" s="296">
        <v>6.5147426915869418E-3</v>
      </c>
      <c r="CW69" s="296">
        <v>3.3671039960514433E-3</v>
      </c>
      <c r="CX69" s="296">
        <v>1.3698216654131855E-3</v>
      </c>
      <c r="CY69" s="296">
        <v>2.6931712044448966E-3</v>
      </c>
      <c r="CZ69" s="296">
        <v>4.9468946524192168E-4</v>
      </c>
      <c r="DA69" s="296">
        <v>1.2416794069698542E-3</v>
      </c>
      <c r="DB69" s="326">
        <v>1.1925945385530228</v>
      </c>
      <c r="DC69" s="326">
        <v>0.91792808629512701</v>
      </c>
    </row>
    <row r="70" spans="1:107" s="299" customFormat="1" ht="15" customHeight="1">
      <c r="A70" s="300" t="s">
        <v>395</v>
      </c>
      <c r="B70" s="301" t="s">
        <v>649</v>
      </c>
      <c r="C70" s="295">
        <v>1.2688456554223464E-3</v>
      </c>
      <c r="D70" s="296">
        <v>3.5677310110647422E-3</v>
      </c>
      <c r="E70" s="296">
        <v>3.4403702585555579E-3</v>
      </c>
      <c r="F70" s="296">
        <v>2.8519564114635183E-3</v>
      </c>
      <c r="G70" s="296">
        <v>7.3588754948703385E-4</v>
      </c>
      <c r="H70" s="296">
        <v>0</v>
      </c>
      <c r="I70" s="296">
        <v>0</v>
      </c>
      <c r="J70" s="296">
        <v>8.3206590126539293E-3</v>
      </c>
      <c r="K70" s="296">
        <v>2.975297195204449E-3</v>
      </c>
      <c r="L70" s="296">
        <v>3.6741511397928943E-3</v>
      </c>
      <c r="M70" s="296">
        <v>1.257649279738117E-3</v>
      </c>
      <c r="N70" s="296">
        <v>2.2389091021228691E-3</v>
      </c>
      <c r="O70" s="296">
        <v>3.654448247280759E-3</v>
      </c>
      <c r="P70" s="296">
        <v>4.4361981878372836E-3</v>
      </c>
      <c r="Q70" s="296">
        <v>1.0288803030526592E-3</v>
      </c>
      <c r="R70" s="296">
        <v>1.6289226240588965E-3</v>
      </c>
      <c r="S70" s="296">
        <v>4.269938316300809E-4</v>
      </c>
      <c r="T70" s="296">
        <v>2.3303149724784753E-3</v>
      </c>
      <c r="U70" s="296">
        <v>1.2138484002605281E-3</v>
      </c>
      <c r="V70" s="296">
        <v>1.0296754035518734E-2</v>
      </c>
      <c r="W70" s="296">
        <v>3.332605253802899E-3</v>
      </c>
      <c r="X70" s="296">
        <v>1.421594012134832E-3</v>
      </c>
      <c r="Y70" s="296">
        <v>8.923915488841536E-3</v>
      </c>
      <c r="Z70" s="296">
        <v>5.5691970989925786E-3</v>
      </c>
      <c r="AA70" s="296">
        <v>1.1133415764348531E-2</v>
      </c>
      <c r="AB70" s="296">
        <v>3.5998244923915032E-3</v>
      </c>
      <c r="AC70" s="296">
        <v>5.9941446534810495E-3</v>
      </c>
      <c r="AD70" s="296">
        <v>2.7413889570284335E-3</v>
      </c>
      <c r="AE70" s="296">
        <v>1.3808125498416294E-3</v>
      </c>
      <c r="AF70" s="296">
        <v>2.3835428428908498E-3</v>
      </c>
      <c r="AG70" s="296">
        <v>1.876387293324404E-3</v>
      </c>
      <c r="AH70" s="296">
        <v>3.5597018534439155E-3</v>
      </c>
      <c r="AI70" s="296">
        <v>3.380164254969321E-3</v>
      </c>
      <c r="AJ70" s="296">
        <v>4.8401306134386911E-3</v>
      </c>
      <c r="AK70" s="296">
        <v>2.1667152443452329E-3</v>
      </c>
      <c r="AL70" s="296">
        <v>0</v>
      </c>
      <c r="AM70" s="296">
        <v>0</v>
      </c>
      <c r="AN70" s="296">
        <v>2.9264679297397798E-3</v>
      </c>
      <c r="AO70" s="296">
        <v>1.450057485341264E-3</v>
      </c>
      <c r="AP70" s="296">
        <v>3.5773802129732556E-3</v>
      </c>
      <c r="AQ70" s="296">
        <v>0</v>
      </c>
      <c r="AR70" s="296">
        <v>1.7783633218633641E-3</v>
      </c>
      <c r="AS70" s="296">
        <v>1.6232030875621486E-3</v>
      </c>
      <c r="AT70" s="296">
        <v>1.6009128659252353E-3</v>
      </c>
      <c r="AU70" s="296">
        <v>1.9180000911664093E-3</v>
      </c>
      <c r="AV70" s="296">
        <v>1.765724093095844E-3</v>
      </c>
      <c r="AW70" s="296">
        <v>1.5446009361532946E-3</v>
      </c>
      <c r="AX70" s="296">
        <v>2.5808171956432789E-3</v>
      </c>
      <c r="AY70" s="296">
        <v>2.5772507697636496E-3</v>
      </c>
      <c r="AZ70" s="296">
        <v>1.7128016584033185E-3</v>
      </c>
      <c r="BA70" s="296">
        <v>1.8709515684045715E-3</v>
      </c>
      <c r="BB70" s="296">
        <v>1.4358299211017576E-3</v>
      </c>
      <c r="BC70" s="296">
        <v>2.8659647766071665E-3</v>
      </c>
      <c r="BD70" s="296">
        <v>1.4317226377906151E-3</v>
      </c>
      <c r="BE70" s="296">
        <v>1.4081166414071113E-3</v>
      </c>
      <c r="BF70" s="296">
        <v>1.0588427055230525E-3</v>
      </c>
      <c r="BG70" s="296">
        <v>1.8088838883274486E-3</v>
      </c>
      <c r="BH70" s="296">
        <v>1.5004020471237711E-3</v>
      </c>
      <c r="BI70" s="296">
        <v>1.8986166590709065E-3</v>
      </c>
      <c r="BJ70" s="296">
        <v>5.8454531734326758E-3</v>
      </c>
      <c r="BK70" s="296">
        <v>1.5727499718627238E-3</v>
      </c>
      <c r="BL70" s="296">
        <v>2.234302696762662E-3</v>
      </c>
      <c r="BM70" s="296">
        <v>1.7364268268496574E-3</v>
      </c>
      <c r="BN70" s="296">
        <v>8.9305517878023651E-4</v>
      </c>
      <c r="BO70" s="296">
        <v>7.6028539376581288E-3</v>
      </c>
      <c r="BP70" s="296">
        <v>1.0602684157723146</v>
      </c>
      <c r="BQ70" s="296">
        <v>2.1983135930766354E-2</v>
      </c>
      <c r="BR70" s="296">
        <v>2.6873936641879028E-3</v>
      </c>
      <c r="BS70" s="296">
        <v>6.2816456403104572E-3</v>
      </c>
      <c r="BT70" s="296">
        <v>2.555917898862553E-3</v>
      </c>
      <c r="BU70" s="296">
        <v>4.3552697664432103E-3</v>
      </c>
      <c r="BV70" s="296">
        <v>1.1121657490739537E-3</v>
      </c>
      <c r="BW70" s="296">
        <v>2.7340720060671237E-4</v>
      </c>
      <c r="BX70" s="296">
        <v>6.6073660180024371E-3</v>
      </c>
      <c r="BY70" s="296">
        <v>2.5098064890453275E-3</v>
      </c>
      <c r="BZ70" s="296">
        <v>1.3408315508989516E-2</v>
      </c>
      <c r="CA70" s="296">
        <v>2.8257889395953049E-3</v>
      </c>
      <c r="CB70" s="296">
        <v>2.3869178675534784E-3</v>
      </c>
      <c r="CC70" s="296">
        <v>2.6940658283104357E-3</v>
      </c>
      <c r="CD70" s="296">
        <v>3.6730214489648291E-3</v>
      </c>
      <c r="CE70" s="296">
        <v>9.7574792816448475E-3</v>
      </c>
      <c r="CF70" s="296">
        <v>1.5586897655796949E-3</v>
      </c>
      <c r="CG70" s="296">
        <v>6.5540734469189468E-3</v>
      </c>
      <c r="CH70" s="296">
        <v>2.1237207689306405E-3</v>
      </c>
      <c r="CI70" s="296">
        <v>2.0557212020346338E-3</v>
      </c>
      <c r="CJ70" s="296">
        <v>7.0419643629887081E-3</v>
      </c>
      <c r="CK70" s="296">
        <v>1.2339754494027565E-2</v>
      </c>
      <c r="CL70" s="296">
        <v>6.6522979169653489E-3</v>
      </c>
      <c r="CM70" s="296">
        <v>5.2853600611198681E-3</v>
      </c>
      <c r="CN70" s="296">
        <v>8.2285997913542439E-3</v>
      </c>
      <c r="CO70" s="296">
        <v>1.0071724358910952E-2</v>
      </c>
      <c r="CP70" s="296">
        <v>3.7456279540677407E-3</v>
      </c>
      <c r="CQ70" s="296">
        <v>1.1082721888843567E-3</v>
      </c>
      <c r="CR70" s="296">
        <v>1.2428491643701734E-3</v>
      </c>
      <c r="CS70" s="296">
        <v>1.3923591554923934E-3</v>
      </c>
      <c r="CT70" s="296">
        <v>1.836661402118206E-3</v>
      </c>
      <c r="CU70" s="296">
        <v>1.5838435235011772E-2</v>
      </c>
      <c r="CV70" s="296">
        <v>1.2187595186514379E-2</v>
      </c>
      <c r="CW70" s="296">
        <v>1.8619198239115169E-2</v>
      </c>
      <c r="CX70" s="296">
        <v>7.0355396579470531E-3</v>
      </c>
      <c r="CY70" s="296">
        <v>6.5297643195809532E-3</v>
      </c>
      <c r="CZ70" s="296">
        <v>1.0307226714688532E-3</v>
      </c>
      <c r="DA70" s="296">
        <v>6.6193882899840979E-3</v>
      </c>
      <c r="DB70" s="326">
        <v>1.4603495425072892</v>
      </c>
      <c r="DC70" s="326">
        <v>1.1240164343718246</v>
      </c>
    </row>
    <row r="71" spans="1:107" s="299" customFormat="1" ht="15" customHeight="1">
      <c r="A71" s="300" t="s">
        <v>396</v>
      </c>
      <c r="B71" s="301" t="s">
        <v>650</v>
      </c>
      <c r="C71" s="295">
        <v>4.4533868483638219E-4</v>
      </c>
      <c r="D71" s="296">
        <v>1.0057801071620875E-3</v>
      </c>
      <c r="E71" s="296">
        <v>1.5634541924814736E-3</v>
      </c>
      <c r="F71" s="296">
        <v>1.0177116188255515E-3</v>
      </c>
      <c r="G71" s="296">
        <v>3.0406365404157722E-4</v>
      </c>
      <c r="H71" s="296">
        <v>0</v>
      </c>
      <c r="I71" s="296">
        <v>0</v>
      </c>
      <c r="J71" s="296">
        <v>1.3026237430519346E-3</v>
      </c>
      <c r="K71" s="296">
        <v>9.3364095692862142E-4</v>
      </c>
      <c r="L71" s="296">
        <v>2.277394302236723E-4</v>
      </c>
      <c r="M71" s="296">
        <v>3.2008896744133831E-4</v>
      </c>
      <c r="N71" s="296">
        <v>1.2392391113325131E-3</v>
      </c>
      <c r="O71" s="296">
        <v>4.6628662058011166E-4</v>
      </c>
      <c r="P71" s="296">
        <v>3.9009857943295812E-4</v>
      </c>
      <c r="Q71" s="296">
        <v>1.3314223681623835E-3</v>
      </c>
      <c r="R71" s="296">
        <v>1.1688330252654915E-4</v>
      </c>
      <c r="S71" s="296">
        <v>1.0121389570423217E-4</v>
      </c>
      <c r="T71" s="296">
        <v>8.0851605203211723E-4</v>
      </c>
      <c r="U71" s="296">
        <v>3.6101805814804894E-4</v>
      </c>
      <c r="V71" s="296">
        <v>1.1122733138959466E-3</v>
      </c>
      <c r="W71" s="296">
        <v>8.8817372519891678E-4</v>
      </c>
      <c r="X71" s="296">
        <v>5.9862662737523997E-4</v>
      </c>
      <c r="Y71" s="296">
        <v>3.6126872639115197E-3</v>
      </c>
      <c r="Z71" s="296">
        <v>7.6382436857674223E-3</v>
      </c>
      <c r="AA71" s="296">
        <v>5.8256077370224635E-4</v>
      </c>
      <c r="AB71" s="296">
        <v>3.377836923712398E-4</v>
      </c>
      <c r="AC71" s="296">
        <v>2.8381192038906596E-3</v>
      </c>
      <c r="AD71" s="296">
        <v>6.522563636593479E-4</v>
      </c>
      <c r="AE71" s="296">
        <v>4.0135569092706106E-4</v>
      </c>
      <c r="AF71" s="296">
        <v>1.9130462398095371E-4</v>
      </c>
      <c r="AG71" s="296">
        <v>3.8643607030579546E-4</v>
      </c>
      <c r="AH71" s="296">
        <v>6.2482125130039078E-4</v>
      </c>
      <c r="AI71" s="296">
        <v>1.6620031295084415E-3</v>
      </c>
      <c r="AJ71" s="296">
        <v>2.2834964990344491E-3</v>
      </c>
      <c r="AK71" s="296">
        <v>5.0865380621898321E-3</v>
      </c>
      <c r="AL71" s="296">
        <v>0</v>
      </c>
      <c r="AM71" s="296">
        <v>0</v>
      </c>
      <c r="AN71" s="296">
        <v>9.7399673671580428E-5</v>
      </c>
      <c r="AO71" s="296">
        <v>3.0614437861647639E-4</v>
      </c>
      <c r="AP71" s="296">
        <v>2.3059128033109529E-4</v>
      </c>
      <c r="AQ71" s="296">
        <v>0</v>
      </c>
      <c r="AR71" s="296">
        <v>1.7089790543519458E-4</v>
      </c>
      <c r="AS71" s="296">
        <v>3.0082912972626311E-4</v>
      </c>
      <c r="AT71" s="296">
        <v>2.1892751257470523E-4</v>
      </c>
      <c r="AU71" s="296">
        <v>5.3083085684464129E-4</v>
      </c>
      <c r="AV71" s="296">
        <v>3.6714776507947315E-4</v>
      </c>
      <c r="AW71" s="296">
        <v>4.1579768319016582E-4</v>
      </c>
      <c r="AX71" s="296">
        <v>8.2224055116324082E-4</v>
      </c>
      <c r="AY71" s="296">
        <v>6.4494061930824768E-4</v>
      </c>
      <c r="AZ71" s="296">
        <v>6.054707486558786E-4</v>
      </c>
      <c r="BA71" s="296">
        <v>3.5405545834701755E-4</v>
      </c>
      <c r="BB71" s="296">
        <v>4.4449711867979475E-4</v>
      </c>
      <c r="BC71" s="296">
        <v>1.614635634781312E-3</v>
      </c>
      <c r="BD71" s="296">
        <v>3.9869397543598593E-4</v>
      </c>
      <c r="BE71" s="296">
        <v>4.7429208044501026E-4</v>
      </c>
      <c r="BF71" s="296">
        <v>2.2957569421257608E-4</v>
      </c>
      <c r="BG71" s="296">
        <v>1.032832143797547E-3</v>
      </c>
      <c r="BH71" s="296">
        <v>4.9806644285644774E-3</v>
      </c>
      <c r="BI71" s="296">
        <v>2.9688166280749078E-4</v>
      </c>
      <c r="BJ71" s="296">
        <v>6.7409420523484418E-4</v>
      </c>
      <c r="BK71" s="296">
        <v>5.6010616730077349E-4</v>
      </c>
      <c r="BL71" s="296">
        <v>4.5459532353330081E-4</v>
      </c>
      <c r="BM71" s="296">
        <v>3.4996026303065414E-3</v>
      </c>
      <c r="BN71" s="296">
        <v>1.0335722762576309E-3</v>
      </c>
      <c r="BO71" s="296">
        <v>8.7154690281926299E-4</v>
      </c>
      <c r="BP71" s="296">
        <v>1.106504845069998E-3</v>
      </c>
      <c r="BQ71" s="296">
        <v>1.0003630670097081</v>
      </c>
      <c r="BR71" s="296">
        <v>1.4742658031988883E-3</v>
      </c>
      <c r="BS71" s="296">
        <v>1.5789325056689151E-3</v>
      </c>
      <c r="BT71" s="296">
        <v>2.4270275853867148E-3</v>
      </c>
      <c r="BU71" s="296">
        <v>5.4766726862856595E-4</v>
      </c>
      <c r="BV71" s="296">
        <v>5.1958055240207066E-4</v>
      </c>
      <c r="BW71" s="296">
        <v>1.6707410789736492E-4</v>
      </c>
      <c r="BX71" s="296">
        <v>1.2378132023871469E-2</v>
      </c>
      <c r="BY71" s="296">
        <v>2.0918374881543915E-3</v>
      </c>
      <c r="BZ71" s="296">
        <v>9.9499416841090688E-4</v>
      </c>
      <c r="CA71" s="296">
        <v>2.5657812932562626E-3</v>
      </c>
      <c r="CB71" s="296">
        <v>2.111027852730723E-3</v>
      </c>
      <c r="CC71" s="296">
        <v>3.7028292924824496E-3</v>
      </c>
      <c r="CD71" s="296">
        <v>1.7181774247788009E-3</v>
      </c>
      <c r="CE71" s="296">
        <v>7.4493149836909328E-3</v>
      </c>
      <c r="CF71" s="296">
        <v>1.3388014012585331E-3</v>
      </c>
      <c r="CG71" s="296">
        <v>5.2094172597986817E-3</v>
      </c>
      <c r="CH71" s="296">
        <v>8.2095635726490042E-3</v>
      </c>
      <c r="CI71" s="296">
        <v>1.0601668256941385E-3</v>
      </c>
      <c r="CJ71" s="296">
        <v>3.3056974048659669E-2</v>
      </c>
      <c r="CK71" s="296">
        <v>3.870155709343921E-3</v>
      </c>
      <c r="CL71" s="296">
        <v>1.8508303926523426E-3</v>
      </c>
      <c r="CM71" s="296">
        <v>2.3367879426956853E-3</v>
      </c>
      <c r="CN71" s="296">
        <v>3.1522253146111425E-3</v>
      </c>
      <c r="CO71" s="296">
        <v>3.0696662035563363E-3</v>
      </c>
      <c r="CP71" s="296">
        <v>4.8594001161219517E-4</v>
      </c>
      <c r="CQ71" s="296">
        <v>6.167108686507527E-4</v>
      </c>
      <c r="CR71" s="296">
        <v>3.6241615878693841E-3</v>
      </c>
      <c r="CS71" s="296">
        <v>7.2099688789428371E-4</v>
      </c>
      <c r="CT71" s="296">
        <v>4.5992695701190992E-4</v>
      </c>
      <c r="CU71" s="296">
        <v>3.0052340094148752E-2</v>
      </c>
      <c r="CV71" s="296">
        <v>9.7624684537602324E-3</v>
      </c>
      <c r="CW71" s="296">
        <v>7.8325244565913277E-3</v>
      </c>
      <c r="CX71" s="296">
        <v>6.8473628207982177E-3</v>
      </c>
      <c r="CY71" s="296">
        <v>9.8001084060716243E-3</v>
      </c>
      <c r="CZ71" s="296">
        <v>3.2431249975764742E-4</v>
      </c>
      <c r="DA71" s="296">
        <v>1.201936276313798E-2</v>
      </c>
      <c r="DB71" s="327">
        <v>1.2493596818106123</v>
      </c>
      <c r="DC71" s="327">
        <v>0.96161964921468268</v>
      </c>
    </row>
    <row r="72" spans="1:107" s="299" customFormat="1" ht="15" customHeight="1">
      <c r="A72" s="300" t="s">
        <v>397</v>
      </c>
      <c r="B72" s="301" t="s">
        <v>651</v>
      </c>
      <c r="C72" s="295">
        <v>1.1264414069297882E-2</v>
      </c>
      <c r="D72" s="296">
        <v>9.5993879789665719E-3</v>
      </c>
      <c r="E72" s="296">
        <v>1.0882751117805567E-2</v>
      </c>
      <c r="F72" s="296">
        <v>1.4021620090383968E-2</v>
      </c>
      <c r="G72" s="296">
        <v>1.1751027159534163E-2</v>
      </c>
      <c r="H72" s="296">
        <v>0</v>
      </c>
      <c r="I72" s="296">
        <v>0</v>
      </c>
      <c r="J72" s="296">
        <v>1.2803783804568909E-2</v>
      </c>
      <c r="K72" s="296">
        <v>1.3368200547499452E-2</v>
      </c>
      <c r="L72" s="296">
        <v>4.1927625132467179E-2</v>
      </c>
      <c r="M72" s="296">
        <v>1.948273327375678E-2</v>
      </c>
      <c r="N72" s="296">
        <v>2.047382119016309E-2</v>
      </c>
      <c r="O72" s="296">
        <v>2.6314994968187112E-2</v>
      </c>
      <c r="P72" s="296">
        <v>1.214447324835684E-2</v>
      </c>
      <c r="Q72" s="296">
        <v>1.9557353004968345E-2</v>
      </c>
      <c r="R72" s="296">
        <v>1.1752866577346609E-2</v>
      </c>
      <c r="S72" s="296">
        <v>7.1919922993521736E-3</v>
      </c>
      <c r="T72" s="296">
        <v>3.5410620291842589E-2</v>
      </c>
      <c r="U72" s="296">
        <v>2.5992893210665693E-2</v>
      </c>
      <c r="V72" s="296">
        <v>3.4945831964410271E-2</v>
      </c>
      <c r="W72" s="296">
        <v>5.128597167934705E-2</v>
      </c>
      <c r="X72" s="296">
        <v>2.6358953946843306E-2</v>
      </c>
      <c r="Y72" s="296">
        <v>1.3060375367508847E-2</v>
      </c>
      <c r="Z72" s="296">
        <v>7.7369705222311638E-3</v>
      </c>
      <c r="AA72" s="296">
        <v>3.8189600959609042E-2</v>
      </c>
      <c r="AB72" s="296">
        <v>1.5604912764247173E-2</v>
      </c>
      <c r="AC72" s="296">
        <v>1.6579159115521845E-2</v>
      </c>
      <c r="AD72" s="296">
        <v>2.8883330124305686E-2</v>
      </c>
      <c r="AE72" s="296">
        <v>1.5754636233566141E-2</v>
      </c>
      <c r="AF72" s="296">
        <v>1.9196413324775632E-2</v>
      </c>
      <c r="AG72" s="296">
        <v>2.4699641920490567E-2</v>
      </c>
      <c r="AH72" s="296">
        <v>3.405524842657992E-2</v>
      </c>
      <c r="AI72" s="296">
        <v>1.6759520122271988E-2</v>
      </c>
      <c r="AJ72" s="296">
        <v>1.5713070224225568E-2</v>
      </c>
      <c r="AK72" s="296">
        <v>1.5367168752258784E-2</v>
      </c>
      <c r="AL72" s="296">
        <v>0</v>
      </c>
      <c r="AM72" s="296">
        <v>0</v>
      </c>
      <c r="AN72" s="296">
        <v>4.1549537792355262E-3</v>
      </c>
      <c r="AO72" s="296">
        <v>1.9102401636154228E-2</v>
      </c>
      <c r="AP72" s="296">
        <v>5.5510717491226011E-3</v>
      </c>
      <c r="AQ72" s="296">
        <v>0</v>
      </c>
      <c r="AR72" s="296">
        <v>1.7990939128336471E-2</v>
      </c>
      <c r="AS72" s="296">
        <v>2.7328022410551156E-2</v>
      </c>
      <c r="AT72" s="296">
        <v>1.8998648926291002E-2</v>
      </c>
      <c r="AU72" s="296">
        <v>2.0293724724360824E-2</v>
      </c>
      <c r="AV72" s="296">
        <v>1.8849769661023998E-2</v>
      </c>
      <c r="AW72" s="296">
        <v>2.226810420064031E-2</v>
      </c>
      <c r="AX72" s="296">
        <v>1.6528070955054437E-2</v>
      </c>
      <c r="AY72" s="296">
        <v>1.4563112723283015E-2</v>
      </c>
      <c r="AZ72" s="296">
        <v>2.3564431037008341E-2</v>
      </c>
      <c r="BA72" s="296">
        <v>2.637318164438459E-2</v>
      </c>
      <c r="BB72" s="296">
        <v>1.5393853320028459E-2</v>
      </c>
      <c r="BC72" s="296">
        <v>2.1773947102082695E-2</v>
      </c>
      <c r="BD72" s="296">
        <v>1.9061242255184786E-2</v>
      </c>
      <c r="BE72" s="296">
        <v>1.4057744470825469E-2</v>
      </c>
      <c r="BF72" s="296">
        <v>1.2824852914276949E-2</v>
      </c>
      <c r="BG72" s="296">
        <v>2.8433555028731659E-2</v>
      </c>
      <c r="BH72" s="296">
        <v>2.0043985278185662E-2</v>
      </c>
      <c r="BI72" s="296">
        <v>2.0100824680843326E-2</v>
      </c>
      <c r="BJ72" s="296">
        <v>3.1853221725927877E-3</v>
      </c>
      <c r="BK72" s="296">
        <v>1.9970651845912415E-2</v>
      </c>
      <c r="BL72" s="296">
        <v>2.5182362523725826E-2</v>
      </c>
      <c r="BM72" s="296">
        <v>1.6641309069646268E-2</v>
      </c>
      <c r="BN72" s="296">
        <v>2.2864658353543192E-3</v>
      </c>
      <c r="BO72" s="296">
        <v>5.9911088516447705E-3</v>
      </c>
      <c r="BP72" s="296">
        <v>6.9156098850328834E-3</v>
      </c>
      <c r="BQ72" s="296">
        <v>9.3312572574437008E-3</v>
      </c>
      <c r="BR72" s="296">
        <v>1.0102393723937071</v>
      </c>
      <c r="BS72" s="296">
        <v>4.4295908987215483E-3</v>
      </c>
      <c r="BT72" s="296">
        <v>3.2748428717247458E-3</v>
      </c>
      <c r="BU72" s="296">
        <v>2.315366593869877E-3</v>
      </c>
      <c r="BV72" s="296">
        <v>2.2913280183451722E-3</v>
      </c>
      <c r="BW72" s="296">
        <v>1.5559355670229484E-3</v>
      </c>
      <c r="BX72" s="296">
        <v>2.5246310599677602E-3</v>
      </c>
      <c r="BY72" s="296">
        <v>4.1936801078603292E-3</v>
      </c>
      <c r="BZ72" s="296">
        <v>1.6544088566018886E-2</v>
      </c>
      <c r="CA72" s="296">
        <v>7.778577856481006E-3</v>
      </c>
      <c r="CB72" s="296">
        <v>3.8824914893289793E-3</v>
      </c>
      <c r="CC72" s="296">
        <v>4.4290472661546385E-3</v>
      </c>
      <c r="CD72" s="296">
        <v>5.8724159187313087E-3</v>
      </c>
      <c r="CE72" s="296">
        <v>6.8770991554472369E-3</v>
      </c>
      <c r="CF72" s="296">
        <v>2.3000587518506406E-3</v>
      </c>
      <c r="CG72" s="296">
        <v>3.4201537656317746E-3</v>
      </c>
      <c r="CH72" s="296">
        <v>4.0922581928857721E-3</v>
      </c>
      <c r="CI72" s="296">
        <v>1.0035683959805038E-2</v>
      </c>
      <c r="CJ72" s="296">
        <v>5.5338283110273482E-3</v>
      </c>
      <c r="CK72" s="296">
        <v>3.2216837044096135E-3</v>
      </c>
      <c r="CL72" s="296">
        <v>7.8892561773107502E-3</v>
      </c>
      <c r="CM72" s="296">
        <v>1.7583128261848085E-2</v>
      </c>
      <c r="CN72" s="296">
        <v>9.634932617315399E-3</v>
      </c>
      <c r="CO72" s="296">
        <v>6.8662927532438627E-3</v>
      </c>
      <c r="CP72" s="296">
        <v>1.0577306393517873E-2</v>
      </c>
      <c r="CQ72" s="296">
        <v>4.5378322654751301E-3</v>
      </c>
      <c r="CR72" s="296">
        <v>3.2675236714184409E-3</v>
      </c>
      <c r="CS72" s="296">
        <v>1.7676200735216439E-2</v>
      </c>
      <c r="CT72" s="296">
        <v>3.9429108775517665E-3</v>
      </c>
      <c r="CU72" s="296">
        <v>1.7095636921791623E-2</v>
      </c>
      <c r="CV72" s="296">
        <v>2.2892641528082194E-2</v>
      </c>
      <c r="CW72" s="296">
        <v>7.1816432309795581E-3</v>
      </c>
      <c r="CX72" s="296">
        <v>5.9184650195389021E-3</v>
      </c>
      <c r="CY72" s="296">
        <v>7.2104685731735427E-3</v>
      </c>
      <c r="CZ72" s="296">
        <v>7.3721885019708694E-2</v>
      </c>
      <c r="DA72" s="296">
        <v>7.4577097511805057E-3</v>
      </c>
      <c r="DB72" s="327">
        <v>2.4831578567266583</v>
      </c>
      <c r="DC72" s="327">
        <v>1.9112617622409733</v>
      </c>
    </row>
    <row r="73" spans="1:107" s="299" customFormat="1" ht="15" customHeight="1">
      <c r="A73" s="300" t="s">
        <v>398</v>
      </c>
      <c r="B73" s="301" t="s">
        <v>548</v>
      </c>
      <c r="C73" s="295">
        <v>2.0612638951006512E-2</v>
      </c>
      <c r="D73" s="296">
        <v>1.3883430196649775E-2</v>
      </c>
      <c r="E73" s="296">
        <v>8.0183963346243149E-3</v>
      </c>
      <c r="F73" s="296">
        <v>1.8579973652677918E-2</v>
      </c>
      <c r="G73" s="296">
        <v>7.9387043335522045E-3</v>
      </c>
      <c r="H73" s="296">
        <v>0</v>
      </c>
      <c r="I73" s="296">
        <v>0</v>
      </c>
      <c r="J73" s="296">
        <v>2.2227910960541542E-2</v>
      </c>
      <c r="K73" s="296">
        <v>6.4464957031365785E-3</v>
      </c>
      <c r="L73" s="296">
        <v>3.6386387789676313E-3</v>
      </c>
      <c r="M73" s="296">
        <v>9.4984479104343895E-3</v>
      </c>
      <c r="N73" s="296">
        <v>2.9132121706759977E-3</v>
      </c>
      <c r="O73" s="296">
        <v>5.780493823002112E-3</v>
      </c>
      <c r="P73" s="296">
        <v>2.5541637473054206E-3</v>
      </c>
      <c r="Q73" s="296">
        <v>4.8296070602788545E-3</v>
      </c>
      <c r="R73" s="296">
        <v>1.5589508573641891E-3</v>
      </c>
      <c r="S73" s="296">
        <v>3.8960348515240241E-3</v>
      </c>
      <c r="T73" s="296">
        <v>7.807797118982579E-3</v>
      </c>
      <c r="U73" s="296">
        <v>6.2680812810993278E-3</v>
      </c>
      <c r="V73" s="296">
        <v>2.8772881036504797E-3</v>
      </c>
      <c r="W73" s="296">
        <v>3.1199017807077441E-3</v>
      </c>
      <c r="X73" s="296">
        <v>2.076501519646569E-3</v>
      </c>
      <c r="Y73" s="296">
        <v>3.2997931554672386E-3</v>
      </c>
      <c r="Z73" s="296">
        <v>3.4229835278890013E-3</v>
      </c>
      <c r="AA73" s="296">
        <v>7.0092002542045976E-3</v>
      </c>
      <c r="AB73" s="296">
        <v>2.4898937130923547E-3</v>
      </c>
      <c r="AC73" s="296">
        <v>3.8989093104151453E-3</v>
      </c>
      <c r="AD73" s="296">
        <v>1.9102045020407846E-3</v>
      </c>
      <c r="AE73" s="296">
        <v>2.6628613659511061E-3</v>
      </c>
      <c r="AF73" s="296">
        <v>1.1477680343920051E-3</v>
      </c>
      <c r="AG73" s="296">
        <v>3.9737903079237989E-3</v>
      </c>
      <c r="AH73" s="296">
        <v>2.3692153226673771E-2</v>
      </c>
      <c r="AI73" s="296">
        <v>4.1805238656099841E-3</v>
      </c>
      <c r="AJ73" s="296">
        <v>6.0695947588361296E-3</v>
      </c>
      <c r="AK73" s="296">
        <v>4.2314591474364883E-3</v>
      </c>
      <c r="AL73" s="296">
        <v>0</v>
      </c>
      <c r="AM73" s="296">
        <v>0</v>
      </c>
      <c r="AN73" s="296">
        <v>1.0137052103826253E-3</v>
      </c>
      <c r="AO73" s="296">
        <v>2.5514087749821993E-3</v>
      </c>
      <c r="AP73" s="296">
        <v>2.068418755626209E-3</v>
      </c>
      <c r="AQ73" s="296">
        <v>0</v>
      </c>
      <c r="AR73" s="296">
        <v>1.7059327000166628E-3</v>
      </c>
      <c r="AS73" s="296">
        <v>2.6630446633932629E-3</v>
      </c>
      <c r="AT73" s="296">
        <v>2.2685891085786622E-3</v>
      </c>
      <c r="AU73" s="296">
        <v>3.3064799003178777E-3</v>
      </c>
      <c r="AV73" s="296">
        <v>5.1056530167454088E-3</v>
      </c>
      <c r="AW73" s="296">
        <v>5.4068885407026956E-3</v>
      </c>
      <c r="AX73" s="296">
        <v>2.8413028293226036E-3</v>
      </c>
      <c r="AY73" s="296">
        <v>3.1458126764773238E-3</v>
      </c>
      <c r="AZ73" s="296">
        <v>3.983902114338426E-3</v>
      </c>
      <c r="BA73" s="296">
        <v>3.1135303611264809E-3</v>
      </c>
      <c r="BB73" s="296">
        <v>3.2726588730092971E-3</v>
      </c>
      <c r="BC73" s="296">
        <v>3.3572593851182797E-3</v>
      </c>
      <c r="BD73" s="296">
        <v>3.8487903673135909E-3</v>
      </c>
      <c r="BE73" s="296">
        <v>4.4993029186971229E-3</v>
      </c>
      <c r="BF73" s="296">
        <v>2.6675357237611226E-3</v>
      </c>
      <c r="BG73" s="296">
        <v>4.6153955117210609E-3</v>
      </c>
      <c r="BH73" s="296">
        <v>3.0543743361656243E-3</v>
      </c>
      <c r="BI73" s="296">
        <v>3.130986770469487E-2</v>
      </c>
      <c r="BJ73" s="296">
        <v>4.548816799196163E-3</v>
      </c>
      <c r="BK73" s="296">
        <v>4.4379527842245995E-3</v>
      </c>
      <c r="BL73" s="296">
        <v>5.2134755263406251E-3</v>
      </c>
      <c r="BM73" s="296">
        <v>6.0491617473411871E-3</v>
      </c>
      <c r="BN73" s="296">
        <v>9.3037856095920567E-4</v>
      </c>
      <c r="BO73" s="296">
        <v>1.532917202297028E-3</v>
      </c>
      <c r="BP73" s="296">
        <v>2.6193609159616549E-3</v>
      </c>
      <c r="BQ73" s="296">
        <v>9.7622797352815115E-3</v>
      </c>
      <c r="BR73" s="296">
        <v>7.1889946254245574E-3</v>
      </c>
      <c r="BS73" s="296">
        <v>1.0059526248183692</v>
      </c>
      <c r="BT73" s="296">
        <v>3.3539012502847611E-3</v>
      </c>
      <c r="BU73" s="296">
        <v>3.0975154607806566E-3</v>
      </c>
      <c r="BV73" s="296">
        <v>2.8948859365837826E-3</v>
      </c>
      <c r="BW73" s="296">
        <v>7.3262028417084182E-4</v>
      </c>
      <c r="BX73" s="296">
        <v>2.2632164765347476E-3</v>
      </c>
      <c r="BY73" s="296">
        <v>6.6477605806338404E-3</v>
      </c>
      <c r="BZ73" s="296">
        <v>5.0074051168384988E-2</v>
      </c>
      <c r="CA73" s="296">
        <v>4.3460454320926592E-3</v>
      </c>
      <c r="CB73" s="296">
        <v>2.7531205876045843E-3</v>
      </c>
      <c r="CC73" s="296">
        <v>5.8398442228662023E-3</v>
      </c>
      <c r="CD73" s="296">
        <v>3.7287233417169271E-3</v>
      </c>
      <c r="CE73" s="296">
        <v>3.4148071694710671E-3</v>
      </c>
      <c r="CF73" s="296">
        <v>6.2184149312461637E-3</v>
      </c>
      <c r="CG73" s="296">
        <v>3.6101377167296767E-3</v>
      </c>
      <c r="CH73" s="296">
        <v>4.9363154186632978E-3</v>
      </c>
      <c r="CI73" s="296">
        <v>6.7914125917276479E-3</v>
      </c>
      <c r="CJ73" s="296">
        <v>8.211489836358157E-3</v>
      </c>
      <c r="CK73" s="296">
        <v>5.2177697478021142E-3</v>
      </c>
      <c r="CL73" s="296">
        <v>9.8079473451773893E-3</v>
      </c>
      <c r="CM73" s="296">
        <v>3.161998985059292E-3</v>
      </c>
      <c r="CN73" s="296">
        <v>1.0492328866388312E-2</v>
      </c>
      <c r="CO73" s="296">
        <v>6.7144147311271754E-3</v>
      </c>
      <c r="CP73" s="296">
        <v>1.5502525058384219E-2</v>
      </c>
      <c r="CQ73" s="296">
        <v>6.1744510549221641E-3</v>
      </c>
      <c r="CR73" s="296">
        <v>3.3002436338685098E-3</v>
      </c>
      <c r="CS73" s="296">
        <v>3.2761886613660819E-3</v>
      </c>
      <c r="CT73" s="296">
        <v>5.9140576377909558E-3</v>
      </c>
      <c r="CU73" s="296">
        <v>2.1446475414705617E-2</v>
      </c>
      <c r="CV73" s="296">
        <v>3.0003833044156492E-2</v>
      </c>
      <c r="CW73" s="296">
        <v>1.0660911601507903E-2</v>
      </c>
      <c r="CX73" s="296">
        <v>8.8576927953596656E-3</v>
      </c>
      <c r="CY73" s="296">
        <v>1.4014480510966444E-2</v>
      </c>
      <c r="CZ73" s="296">
        <v>4.5755968005804892E-2</v>
      </c>
      <c r="DA73" s="296">
        <v>4.1416154287552001E-3</v>
      </c>
      <c r="DB73" s="327">
        <v>1.6899087854226407</v>
      </c>
      <c r="DC73" s="327">
        <v>1.3007058872652719</v>
      </c>
    </row>
    <row r="74" spans="1:107" s="299" customFormat="1" ht="15" customHeight="1">
      <c r="A74" s="300" t="s">
        <v>399</v>
      </c>
      <c r="B74" s="301" t="s">
        <v>652</v>
      </c>
      <c r="C74" s="295">
        <v>9.2864134431902175E-3</v>
      </c>
      <c r="D74" s="296">
        <v>8.0531371295134869E-3</v>
      </c>
      <c r="E74" s="296">
        <v>1.0310482816466819E-2</v>
      </c>
      <c r="F74" s="296">
        <v>3.4972792503198853E-2</v>
      </c>
      <c r="G74" s="296">
        <v>9.7651703713944916E-3</v>
      </c>
      <c r="H74" s="296">
        <v>0</v>
      </c>
      <c r="I74" s="296">
        <v>0</v>
      </c>
      <c r="J74" s="296">
        <v>5.2361370817590146E-2</v>
      </c>
      <c r="K74" s="296">
        <v>6.3443443218663097E-3</v>
      </c>
      <c r="L74" s="296">
        <v>6.7859545110523405E-3</v>
      </c>
      <c r="M74" s="296">
        <v>6.1628546629295495E-3</v>
      </c>
      <c r="N74" s="296">
        <v>5.741844059652757E-3</v>
      </c>
      <c r="O74" s="296">
        <v>7.2825405062381535E-3</v>
      </c>
      <c r="P74" s="296">
        <v>8.0894186415532698E-3</v>
      </c>
      <c r="Q74" s="296">
        <v>6.1844477517121301E-3</v>
      </c>
      <c r="R74" s="296">
        <v>7.3930252710590651E-3</v>
      </c>
      <c r="S74" s="296">
        <v>5.0374531406390246E-3</v>
      </c>
      <c r="T74" s="296">
        <v>2.1345419986384361E-2</v>
      </c>
      <c r="U74" s="296">
        <v>1.4238497847335042E-2</v>
      </c>
      <c r="V74" s="296">
        <v>1.4343333801313248E-2</v>
      </c>
      <c r="W74" s="296">
        <v>1.5118296024741932E-2</v>
      </c>
      <c r="X74" s="296">
        <v>1.0630647337778524E-2</v>
      </c>
      <c r="Y74" s="296">
        <v>1.1770702671926843E-2</v>
      </c>
      <c r="Z74" s="296">
        <v>1.6766024525662428E-2</v>
      </c>
      <c r="AA74" s="296">
        <v>8.4375807803977656E-3</v>
      </c>
      <c r="AB74" s="296">
        <v>6.0813731635100026E-3</v>
      </c>
      <c r="AC74" s="296">
        <v>9.3867556868850646E-3</v>
      </c>
      <c r="AD74" s="296">
        <v>8.1430088662779593E-3</v>
      </c>
      <c r="AE74" s="296">
        <v>8.1865952119160729E-3</v>
      </c>
      <c r="AF74" s="296">
        <v>3.7896887677467445E-3</v>
      </c>
      <c r="AG74" s="296">
        <v>7.2308967714339199E-3</v>
      </c>
      <c r="AH74" s="296">
        <v>9.5310138818251334E-3</v>
      </c>
      <c r="AI74" s="296">
        <v>1.2274410852498901E-2</v>
      </c>
      <c r="AJ74" s="296">
        <v>1.8090241491007349E-2</v>
      </c>
      <c r="AK74" s="296">
        <v>1.8049318700470041E-2</v>
      </c>
      <c r="AL74" s="296">
        <v>0</v>
      </c>
      <c r="AM74" s="296">
        <v>0</v>
      </c>
      <c r="AN74" s="296">
        <v>3.3728917809409467E-3</v>
      </c>
      <c r="AO74" s="296">
        <v>8.6832030556086015E-3</v>
      </c>
      <c r="AP74" s="296">
        <v>7.796146288173763E-3</v>
      </c>
      <c r="AQ74" s="296">
        <v>0</v>
      </c>
      <c r="AR74" s="296">
        <v>5.9250488269680232E-3</v>
      </c>
      <c r="AS74" s="296">
        <v>1.5563898324559811E-2</v>
      </c>
      <c r="AT74" s="296">
        <v>9.4113595341627585E-3</v>
      </c>
      <c r="AU74" s="296">
        <v>9.4778661491179989E-3</v>
      </c>
      <c r="AV74" s="296">
        <v>1.0996955212890245E-2</v>
      </c>
      <c r="AW74" s="296">
        <v>1.2627348841317027E-2</v>
      </c>
      <c r="AX74" s="296">
        <v>1.0018507044238545E-2</v>
      </c>
      <c r="AY74" s="296">
        <v>7.5800548702054278E-3</v>
      </c>
      <c r="AZ74" s="296">
        <v>9.0865211697392836E-3</v>
      </c>
      <c r="BA74" s="296">
        <v>8.7474031063329502E-3</v>
      </c>
      <c r="BB74" s="296">
        <v>8.9577901011542085E-3</v>
      </c>
      <c r="BC74" s="296">
        <v>1.4713882238263587E-2</v>
      </c>
      <c r="BD74" s="296">
        <v>9.2020371222280382E-3</v>
      </c>
      <c r="BE74" s="296">
        <v>1.0576341175357216E-2</v>
      </c>
      <c r="BF74" s="296">
        <v>6.5501719663549488E-3</v>
      </c>
      <c r="BG74" s="296">
        <v>1.3651041864139681E-2</v>
      </c>
      <c r="BH74" s="296">
        <v>1.3799654703429616E-2</v>
      </c>
      <c r="BI74" s="296">
        <v>1.6917723713523621E-2</v>
      </c>
      <c r="BJ74" s="296">
        <v>9.5579289288932178E-3</v>
      </c>
      <c r="BK74" s="296">
        <v>1.320855525715595E-2</v>
      </c>
      <c r="BL74" s="296">
        <v>9.8850924256996698E-3</v>
      </c>
      <c r="BM74" s="296">
        <v>2.1855980149770228E-2</v>
      </c>
      <c r="BN74" s="296">
        <v>1.3215090302415565E-2</v>
      </c>
      <c r="BO74" s="296">
        <v>8.5470143206400149E-3</v>
      </c>
      <c r="BP74" s="296">
        <v>5.1857658299892901E-3</v>
      </c>
      <c r="BQ74" s="296">
        <v>1.4009280183894721E-2</v>
      </c>
      <c r="BR74" s="296">
        <v>2.4567210944942616E-2</v>
      </c>
      <c r="BS74" s="296">
        <v>1.6523058094396144E-2</v>
      </c>
      <c r="BT74" s="296">
        <v>1.0434344274539005</v>
      </c>
      <c r="BU74" s="296">
        <v>8.3053093735389535E-2</v>
      </c>
      <c r="BV74" s="296">
        <v>6.8726023148256793E-2</v>
      </c>
      <c r="BW74" s="296">
        <v>5.9950299080111763E-2</v>
      </c>
      <c r="BX74" s="296">
        <v>4.2534743544517181E-2</v>
      </c>
      <c r="BY74" s="296">
        <v>1.7998440590358603E-2</v>
      </c>
      <c r="BZ74" s="296">
        <v>3.9140240022895546E-2</v>
      </c>
      <c r="CA74" s="296">
        <v>3.8356773370760579E-2</v>
      </c>
      <c r="CB74" s="296">
        <v>1.9215766160032483E-2</v>
      </c>
      <c r="CC74" s="296">
        <v>3.4057915906079352E-2</v>
      </c>
      <c r="CD74" s="296">
        <v>1.3684434901737968E-2</v>
      </c>
      <c r="CE74" s="296">
        <v>1.8725509932499669E-2</v>
      </c>
      <c r="CF74" s="296">
        <v>4.6175571236184458E-3</v>
      </c>
      <c r="CG74" s="296">
        <v>1.2178147346776616E-2</v>
      </c>
      <c r="CH74" s="296">
        <v>9.5846808787470456E-3</v>
      </c>
      <c r="CI74" s="296">
        <v>1.0508613704111217E-2</v>
      </c>
      <c r="CJ74" s="296">
        <v>4.3924292772991737E-2</v>
      </c>
      <c r="CK74" s="296">
        <v>2.7462399741531745E-3</v>
      </c>
      <c r="CL74" s="296">
        <v>7.8717474260775536E-3</v>
      </c>
      <c r="CM74" s="296">
        <v>8.4633265290165478E-3</v>
      </c>
      <c r="CN74" s="296">
        <v>7.524073493272514E-3</v>
      </c>
      <c r="CO74" s="296">
        <v>9.8152630023229191E-3</v>
      </c>
      <c r="CP74" s="296">
        <v>6.2152174812852033E-2</v>
      </c>
      <c r="CQ74" s="296">
        <v>5.0409722787569847E-2</v>
      </c>
      <c r="CR74" s="296">
        <v>6.2772459863654007E-3</v>
      </c>
      <c r="CS74" s="296">
        <v>8.9104835248040581E-3</v>
      </c>
      <c r="CT74" s="296">
        <v>7.0948185828327189E-3</v>
      </c>
      <c r="CU74" s="296">
        <v>2.1749117101987462E-2</v>
      </c>
      <c r="CV74" s="296">
        <v>8.135306554499927E-3</v>
      </c>
      <c r="CW74" s="296">
        <v>5.8214263261847391E-3</v>
      </c>
      <c r="CX74" s="296">
        <v>1.2892030558863999E-2</v>
      </c>
      <c r="CY74" s="296">
        <v>9.6086506619913539E-3</v>
      </c>
      <c r="CZ74" s="296">
        <v>4.4049622530882883E-3</v>
      </c>
      <c r="DA74" s="296">
        <v>1.9921452729210875E-2</v>
      </c>
      <c r="DB74" s="326">
        <v>2.5608848818215493</v>
      </c>
      <c r="DC74" s="326">
        <v>1.9710874759201027</v>
      </c>
    </row>
    <row r="75" spans="1:107" s="299" customFormat="1" ht="15" customHeight="1">
      <c r="A75" s="300" t="s">
        <v>400</v>
      </c>
      <c r="B75" s="301" t="s">
        <v>653</v>
      </c>
      <c r="C75" s="295">
        <v>2.1999263442808816E-3</v>
      </c>
      <c r="D75" s="296">
        <v>2.263747886442857E-3</v>
      </c>
      <c r="E75" s="296">
        <v>7.4285972235216173E-3</v>
      </c>
      <c r="F75" s="296">
        <v>5.3822065998158156E-3</v>
      </c>
      <c r="G75" s="296">
        <v>1.8763188262813459E-3</v>
      </c>
      <c r="H75" s="296">
        <v>0</v>
      </c>
      <c r="I75" s="296">
        <v>0</v>
      </c>
      <c r="J75" s="296">
        <v>7.8307091250258334E-3</v>
      </c>
      <c r="K75" s="296">
        <v>3.7794950071883024E-3</v>
      </c>
      <c r="L75" s="296">
        <v>2.7999752689966974E-3</v>
      </c>
      <c r="M75" s="296">
        <v>2.1708908320752182E-3</v>
      </c>
      <c r="N75" s="296">
        <v>3.2273490567477602E-3</v>
      </c>
      <c r="O75" s="296">
        <v>2.7584224837811627E-3</v>
      </c>
      <c r="P75" s="296">
        <v>2.6971608080095673E-3</v>
      </c>
      <c r="Q75" s="296">
        <v>1.7624167655119882E-3</v>
      </c>
      <c r="R75" s="296">
        <v>1.7041006174866101E-3</v>
      </c>
      <c r="S75" s="296">
        <v>1.723047113993496E-3</v>
      </c>
      <c r="T75" s="296">
        <v>4.5255759523668343E-3</v>
      </c>
      <c r="U75" s="296">
        <v>4.4093359615582917E-3</v>
      </c>
      <c r="V75" s="296">
        <v>4.7595483517840417E-3</v>
      </c>
      <c r="W75" s="296">
        <v>5.0519072275518927E-3</v>
      </c>
      <c r="X75" s="296">
        <v>4.5859518357441297E-3</v>
      </c>
      <c r="Y75" s="296">
        <v>2.5376283343625395E-3</v>
      </c>
      <c r="Z75" s="296">
        <v>5.9098347935530263E-3</v>
      </c>
      <c r="AA75" s="296">
        <v>5.9794553148120192E-3</v>
      </c>
      <c r="AB75" s="296">
        <v>2.9010096537835589E-3</v>
      </c>
      <c r="AC75" s="296">
        <v>6.5691847262431616E-3</v>
      </c>
      <c r="AD75" s="296">
        <v>2.7758514821669932E-3</v>
      </c>
      <c r="AE75" s="296">
        <v>3.1764964690835203E-3</v>
      </c>
      <c r="AF75" s="296">
        <v>2.8659153310722847E-3</v>
      </c>
      <c r="AG75" s="296">
        <v>4.0803486785287151E-3</v>
      </c>
      <c r="AH75" s="296">
        <v>4.177858627468051E-3</v>
      </c>
      <c r="AI75" s="296">
        <v>3.6728241088537453E-3</v>
      </c>
      <c r="AJ75" s="296">
        <v>5.7701825163985988E-3</v>
      </c>
      <c r="AK75" s="296">
        <v>3.4243532764100517E-3</v>
      </c>
      <c r="AL75" s="296">
        <v>0</v>
      </c>
      <c r="AM75" s="296">
        <v>0</v>
      </c>
      <c r="AN75" s="296">
        <v>1.2819293529676395E-3</v>
      </c>
      <c r="AO75" s="296">
        <v>3.4693508899787517E-3</v>
      </c>
      <c r="AP75" s="296">
        <v>1.6029103567662525E-3</v>
      </c>
      <c r="AQ75" s="296">
        <v>0</v>
      </c>
      <c r="AR75" s="296">
        <v>1.8310974070768835E-3</v>
      </c>
      <c r="AS75" s="296">
        <v>7.0324852501591848E-3</v>
      </c>
      <c r="AT75" s="296">
        <v>2.9286401961322933E-3</v>
      </c>
      <c r="AU75" s="296">
        <v>4.6424079695354748E-3</v>
      </c>
      <c r="AV75" s="296">
        <v>4.8340573690567089E-3</v>
      </c>
      <c r="AW75" s="296">
        <v>4.1842067067886469E-3</v>
      </c>
      <c r="AX75" s="296">
        <v>3.3384738515237103E-3</v>
      </c>
      <c r="AY75" s="296">
        <v>2.9655005895907059E-3</v>
      </c>
      <c r="AZ75" s="296">
        <v>4.8609833274880923E-3</v>
      </c>
      <c r="BA75" s="296">
        <v>5.2590814029028305E-3</v>
      </c>
      <c r="BB75" s="296">
        <v>4.047255474398795E-3</v>
      </c>
      <c r="BC75" s="296">
        <v>5.2821547315770366E-3</v>
      </c>
      <c r="BD75" s="296">
        <v>4.2602695421828721E-3</v>
      </c>
      <c r="BE75" s="296">
        <v>3.9446114362892372E-3</v>
      </c>
      <c r="BF75" s="296">
        <v>2.3220263875181908E-3</v>
      </c>
      <c r="BG75" s="296">
        <v>4.7766985426853648E-3</v>
      </c>
      <c r="BH75" s="296">
        <v>3.3409506703187728E-3</v>
      </c>
      <c r="BI75" s="296">
        <v>3.5521612906847795E-3</v>
      </c>
      <c r="BJ75" s="296">
        <v>3.8188456601922329E-3</v>
      </c>
      <c r="BK75" s="296">
        <v>5.5697902744120432E-3</v>
      </c>
      <c r="BL75" s="296">
        <v>3.8523446239431026E-3</v>
      </c>
      <c r="BM75" s="296">
        <v>3.3596474988376104E-3</v>
      </c>
      <c r="BN75" s="296">
        <v>4.2822460591566544E-3</v>
      </c>
      <c r="BO75" s="296">
        <v>8.4431305167929887E-3</v>
      </c>
      <c r="BP75" s="296">
        <v>2.3689066365731315E-3</v>
      </c>
      <c r="BQ75" s="296">
        <v>4.9184905669803648E-3</v>
      </c>
      <c r="BR75" s="296">
        <v>2.3866779978183355E-2</v>
      </c>
      <c r="BS75" s="296">
        <v>1.2984750699854202E-2</v>
      </c>
      <c r="BT75" s="296">
        <v>1.184076313940554E-2</v>
      </c>
      <c r="BU75" s="296">
        <v>1.0253641225666092</v>
      </c>
      <c r="BV75" s="296">
        <v>4.4774346107147832E-2</v>
      </c>
      <c r="BW75" s="296">
        <v>1.620824166833211E-3</v>
      </c>
      <c r="BX75" s="296">
        <v>3.1434934231667233E-3</v>
      </c>
      <c r="BY75" s="296">
        <v>9.5005428595458727E-3</v>
      </c>
      <c r="BZ75" s="296">
        <v>1.2998939388806923E-2</v>
      </c>
      <c r="CA75" s="296">
        <v>4.0707697311856368E-2</v>
      </c>
      <c r="CB75" s="296">
        <v>8.5790469464783539E-3</v>
      </c>
      <c r="CC75" s="296">
        <v>6.709638152850636E-2</v>
      </c>
      <c r="CD75" s="296">
        <v>5.1940489791204532E-2</v>
      </c>
      <c r="CE75" s="296">
        <v>2.2606803292328934E-2</v>
      </c>
      <c r="CF75" s="296">
        <v>1.2329290674844024E-2</v>
      </c>
      <c r="CG75" s="296">
        <v>1.0167534879457693E-2</v>
      </c>
      <c r="CH75" s="296">
        <v>1.0248495484911805E-2</v>
      </c>
      <c r="CI75" s="296">
        <v>2.6835987201355604E-2</v>
      </c>
      <c r="CJ75" s="296">
        <v>3.0240637906233962E-3</v>
      </c>
      <c r="CK75" s="296">
        <v>2.1130593945850413E-3</v>
      </c>
      <c r="CL75" s="296">
        <v>1.4014698982577083E-2</v>
      </c>
      <c r="CM75" s="296">
        <v>1.4712982639507884E-2</v>
      </c>
      <c r="CN75" s="296">
        <v>4.8221651023977749E-3</v>
      </c>
      <c r="CO75" s="296">
        <v>6.3933363219075383E-3</v>
      </c>
      <c r="CP75" s="296">
        <v>1.3714200163205533E-2</v>
      </c>
      <c r="CQ75" s="296">
        <v>8.4224766358265198E-3</v>
      </c>
      <c r="CR75" s="296">
        <v>7.375997746014884E-3</v>
      </c>
      <c r="CS75" s="296">
        <v>3.2474078571603881E-3</v>
      </c>
      <c r="CT75" s="296">
        <v>7.7907118153733058E-3</v>
      </c>
      <c r="CU75" s="296">
        <v>1.0102060857631857E-2</v>
      </c>
      <c r="CV75" s="296">
        <v>8.1071847703270885E-3</v>
      </c>
      <c r="CW75" s="296">
        <v>1.753610131414645E-2</v>
      </c>
      <c r="CX75" s="296">
        <v>6.124186607064987E-3</v>
      </c>
      <c r="CY75" s="296">
        <v>1.9827028857787032E-2</v>
      </c>
      <c r="CZ75" s="296">
        <v>3.0091068708127553E-3</v>
      </c>
      <c r="DA75" s="296">
        <v>2.6219200488852623E-2</v>
      </c>
      <c r="DB75" s="326">
        <v>1.8163105408397098</v>
      </c>
      <c r="DC75" s="326">
        <v>1.3979960539594039</v>
      </c>
    </row>
    <row r="76" spans="1:107" s="299" customFormat="1" ht="15" customHeight="1">
      <c r="A76" s="300" t="s">
        <v>401</v>
      </c>
      <c r="B76" s="301" t="s">
        <v>551</v>
      </c>
      <c r="C76" s="295">
        <v>0</v>
      </c>
      <c r="D76" s="296">
        <v>0</v>
      </c>
      <c r="E76" s="296">
        <v>0</v>
      </c>
      <c r="F76" s="296">
        <v>0</v>
      </c>
      <c r="G76" s="296">
        <v>0</v>
      </c>
      <c r="H76" s="296">
        <v>0</v>
      </c>
      <c r="I76" s="296">
        <v>0</v>
      </c>
      <c r="J76" s="296">
        <v>0</v>
      </c>
      <c r="K76" s="296">
        <v>0</v>
      </c>
      <c r="L76" s="296">
        <v>0</v>
      </c>
      <c r="M76" s="296">
        <v>0</v>
      </c>
      <c r="N76" s="296">
        <v>0</v>
      </c>
      <c r="O76" s="296">
        <v>0</v>
      </c>
      <c r="P76" s="296">
        <v>0</v>
      </c>
      <c r="Q76" s="296">
        <v>0</v>
      </c>
      <c r="R76" s="296">
        <v>0</v>
      </c>
      <c r="S76" s="296">
        <v>0</v>
      </c>
      <c r="T76" s="296">
        <v>0</v>
      </c>
      <c r="U76" s="296">
        <v>0</v>
      </c>
      <c r="V76" s="296">
        <v>0</v>
      </c>
      <c r="W76" s="296">
        <v>0</v>
      </c>
      <c r="X76" s="296">
        <v>0</v>
      </c>
      <c r="Y76" s="296">
        <v>0</v>
      </c>
      <c r="Z76" s="296">
        <v>0</v>
      </c>
      <c r="AA76" s="296">
        <v>0</v>
      </c>
      <c r="AB76" s="296">
        <v>0</v>
      </c>
      <c r="AC76" s="296">
        <v>0</v>
      </c>
      <c r="AD76" s="296">
        <v>0</v>
      </c>
      <c r="AE76" s="296">
        <v>0</v>
      </c>
      <c r="AF76" s="296">
        <v>0</v>
      </c>
      <c r="AG76" s="296">
        <v>0</v>
      </c>
      <c r="AH76" s="296">
        <v>0</v>
      </c>
      <c r="AI76" s="296">
        <v>0</v>
      </c>
      <c r="AJ76" s="296">
        <v>0</v>
      </c>
      <c r="AK76" s="296">
        <v>0</v>
      </c>
      <c r="AL76" s="296">
        <v>0</v>
      </c>
      <c r="AM76" s="296">
        <v>0</v>
      </c>
      <c r="AN76" s="296">
        <v>0</v>
      </c>
      <c r="AO76" s="296">
        <v>0</v>
      </c>
      <c r="AP76" s="296">
        <v>0</v>
      </c>
      <c r="AQ76" s="296">
        <v>0</v>
      </c>
      <c r="AR76" s="296">
        <v>0</v>
      </c>
      <c r="AS76" s="296">
        <v>0</v>
      </c>
      <c r="AT76" s="296">
        <v>0</v>
      </c>
      <c r="AU76" s="296">
        <v>0</v>
      </c>
      <c r="AV76" s="296">
        <v>0</v>
      </c>
      <c r="AW76" s="296">
        <v>0</v>
      </c>
      <c r="AX76" s="296">
        <v>0</v>
      </c>
      <c r="AY76" s="296">
        <v>0</v>
      </c>
      <c r="AZ76" s="296">
        <v>0</v>
      </c>
      <c r="BA76" s="296">
        <v>0</v>
      </c>
      <c r="BB76" s="296">
        <v>0</v>
      </c>
      <c r="BC76" s="296">
        <v>0</v>
      </c>
      <c r="BD76" s="296">
        <v>0</v>
      </c>
      <c r="BE76" s="296">
        <v>0</v>
      </c>
      <c r="BF76" s="296">
        <v>0</v>
      </c>
      <c r="BG76" s="296">
        <v>0</v>
      </c>
      <c r="BH76" s="296">
        <v>0</v>
      </c>
      <c r="BI76" s="296">
        <v>0</v>
      </c>
      <c r="BJ76" s="296">
        <v>0</v>
      </c>
      <c r="BK76" s="296">
        <v>0</v>
      </c>
      <c r="BL76" s="296">
        <v>0</v>
      </c>
      <c r="BM76" s="296">
        <v>0</v>
      </c>
      <c r="BN76" s="296">
        <v>0</v>
      </c>
      <c r="BO76" s="296">
        <v>0</v>
      </c>
      <c r="BP76" s="296">
        <v>0</v>
      </c>
      <c r="BQ76" s="296">
        <v>0</v>
      </c>
      <c r="BR76" s="296">
        <v>0</v>
      </c>
      <c r="BS76" s="296">
        <v>0</v>
      </c>
      <c r="BT76" s="296">
        <v>0</v>
      </c>
      <c r="BU76" s="296">
        <v>0</v>
      </c>
      <c r="BV76" s="296">
        <v>1</v>
      </c>
      <c r="BW76" s="296">
        <v>0</v>
      </c>
      <c r="BX76" s="296">
        <v>0</v>
      </c>
      <c r="BY76" s="296">
        <v>0</v>
      </c>
      <c r="BZ76" s="296">
        <v>0</v>
      </c>
      <c r="CA76" s="296">
        <v>0</v>
      </c>
      <c r="CB76" s="296">
        <v>0</v>
      </c>
      <c r="CC76" s="296">
        <v>0</v>
      </c>
      <c r="CD76" s="296">
        <v>0</v>
      </c>
      <c r="CE76" s="296">
        <v>0</v>
      </c>
      <c r="CF76" s="296">
        <v>0</v>
      </c>
      <c r="CG76" s="296">
        <v>0</v>
      </c>
      <c r="CH76" s="296">
        <v>0</v>
      </c>
      <c r="CI76" s="296">
        <v>0</v>
      </c>
      <c r="CJ76" s="296">
        <v>0</v>
      </c>
      <c r="CK76" s="296">
        <v>0</v>
      </c>
      <c r="CL76" s="296">
        <v>0</v>
      </c>
      <c r="CM76" s="296">
        <v>0</v>
      </c>
      <c r="CN76" s="296">
        <v>0</v>
      </c>
      <c r="CO76" s="296">
        <v>0</v>
      </c>
      <c r="CP76" s="296">
        <v>0</v>
      </c>
      <c r="CQ76" s="296">
        <v>0</v>
      </c>
      <c r="CR76" s="296">
        <v>0</v>
      </c>
      <c r="CS76" s="296">
        <v>0</v>
      </c>
      <c r="CT76" s="296">
        <v>0</v>
      </c>
      <c r="CU76" s="296">
        <v>0</v>
      </c>
      <c r="CV76" s="296">
        <v>0</v>
      </c>
      <c r="CW76" s="296">
        <v>0</v>
      </c>
      <c r="CX76" s="296">
        <v>0</v>
      </c>
      <c r="CY76" s="296">
        <v>0</v>
      </c>
      <c r="CZ76" s="296">
        <v>0</v>
      </c>
      <c r="DA76" s="296">
        <v>0</v>
      </c>
      <c r="DB76" s="326">
        <v>1</v>
      </c>
      <c r="DC76" s="326">
        <v>0.76968999657574388</v>
      </c>
    </row>
    <row r="77" spans="1:107" s="299" customFormat="1" ht="15" customHeight="1">
      <c r="A77" s="300" t="s">
        <v>402</v>
      </c>
      <c r="B77" s="301" t="s">
        <v>552</v>
      </c>
      <c r="C77" s="295">
        <v>0</v>
      </c>
      <c r="D77" s="296">
        <v>0</v>
      </c>
      <c r="E77" s="296">
        <v>0</v>
      </c>
      <c r="F77" s="296">
        <v>0</v>
      </c>
      <c r="G77" s="296">
        <v>0</v>
      </c>
      <c r="H77" s="296">
        <v>0</v>
      </c>
      <c r="I77" s="296">
        <v>0</v>
      </c>
      <c r="J77" s="296">
        <v>0</v>
      </c>
      <c r="K77" s="296">
        <v>0</v>
      </c>
      <c r="L77" s="296">
        <v>0</v>
      </c>
      <c r="M77" s="296">
        <v>0</v>
      </c>
      <c r="N77" s="296">
        <v>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c r="AT77" s="296">
        <v>0</v>
      </c>
      <c r="AU77" s="296">
        <v>0</v>
      </c>
      <c r="AV77" s="296">
        <v>0</v>
      </c>
      <c r="AW77" s="296">
        <v>0</v>
      </c>
      <c r="AX77" s="296">
        <v>0</v>
      </c>
      <c r="AY77" s="296">
        <v>0</v>
      </c>
      <c r="AZ77" s="296">
        <v>0</v>
      </c>
      <c r="BA77" s="296">
        <v>0</v>
      </c>
      <c r="BB77" s="296">
        <v>0</v>
      </c>
      <c r="BC77" s="296">
        <v>0</v>
      </c>
      <c r="BD77" s="296">
        <v>0</v>
      </c>
      <c r="BE77" s="296">
        <v>0</v>
      </c>
      <c r="BF77" s="296">
        <v>0</v>
      </c>
      <c r="BG77" s="296">
        <v>0</v>
      </c>
      <c r="BH77" s="296">
        <v>0</v>
      </c>
      <c r="BI77" s="296">
        <v>0</v>
      </c>
      <c r="BJ77" s="296">
        <v>0</v>
      </c>
      <c r="BK77" s="296">
        <v>0</v>
      </c>
      <c r="BL77" s="296">
        <v>0</v>
      </c>
      <c r="BM77" s="296">
        <v>0</v>
      </c>
      <c r="BN77" s="296">
        <v>0</v>
      </c>
      <c r="BO77" s="296">
        <v>0</v>
      </c>
      <c r="BP77" s="296">
        <v>0</v>
      </c>
      <c r="BQ77" s="296">
        <v>0</v>
      </c>
      <c r="BR77" s="296">
        <v>0</v>
      </c>
      <c r="BS77" s="296">
        <v>0</v>
      </c>
      <c r="BT77" s="296">
        <v>0</v>
      </c>
      <c r="BU77" s="296">
        <v>0</v>
      </c>
      <c r="BV77" s="296">
        <v>0</v>
      </c>
      <c r="BW77" s="296">
        <v>1</v>
      </c>
      <c r="BX77" s="296">
        <v>0</v>
      </c>
      <c r="BY77" s="296">
        <v>0</v>
      </c>
      <c r="BZ77" s="296">
        <v>0</v>
      </c>
      <c r="CA77" s="296">
        <v>0</v>
      </c>
      <c r="CB77" s="296">
        <v>0</v>
      </c>
      <c r="CC77" s="296">
        <v>0</v>
      </c>
      <c r="CD77" s="296">
        <v>0</v>
      </c>
      <c r="CE77" s="296">
        <v>0</v>
      </c>
      <c r="CF77" s="296">
        <v>0</v>
      </c>
      <c r="CG77" s="296">
        <v>0</v>
      </c>
      <c r="CH77" s="296">
        <v>0</v>
      </c>
      <c r="CI77" s="296">
        <v>0</v>
      </c>
      <c r="CJ77" s="296">
        <v>0</v>
      </c>
      <c r="CK77" s="296">
        <v>0</v>
      </c>
      <c r="CL77" s="296">
        <v>0</v>
      </c>
      <c r="CM77" s="296">
        <v>0</v>
      </c>
      <c r="CN77" s="296">
        <v>0</v>
      </c>
      <c r="CO77" s="296">
        <v>0</v>
      </c>
      <c r="CP77" s="296">
        <v>0</v>
      </c>
      <c r="CQ77" s="296">
        <v>0</v>
      </c>
      <c r="CR77" s="296">
        <v>0</v>
      </c>
      <c r="CS77" s="296">
        <v>0</v>
      </c>
      <c r="CT77" s="296">
        <v>0</v>
      </c>
      <c r="CU77" s="296">
        <v>0</v>
      </c>
      <c r="CV77" s="296">
        <v>0</v>
      </c>
      <c r="CW77" s="296">
        <v>0</v>
      </c>
      <c r="CX77" s="296">
        <v>0</v>
      </c>
      <c r="CY77" s="296">
        <v>0</v>
      </c>
      <c r="CZ77" s="296">
        <v>0</v>
      </c>
      <c r="DA77" s="296">
        <v>0</v>
      </c>
      <c r="DB77" s="326">
        <v>1</v>
      </c>
      <c r="DC77" s="326">
        <v>0.76968999657574388</v>
      </c>
    </row>
    <row r="78" spans="1:107" s="299" customFormat="1" ht="15" customHeight="1">
      <c r="A78" s="300" t="s">
        <v>403</v>
      </c>
      <c r="B78" s="301" t="s">
        <v>654</v>
      </c>
      <c r="C78" s="295">
        <v>1.9520512021441787E-4</v>
      </c>
      <c r="D78" s="296">
        <v>2.0648223357443835E-4</v>
      </c>
      <c r="E78" s="296">
        <v>2.0485160050046086E-4</v>
      </c>
      <c r="F78" s="296">
        <v>6.0001865205497221E-4</v>
      </c>
      <c r="G78" s="296">
        <v>3.5657607405351868E-4</v>
      </c>
      <c r="H78" s="296">
        <v>0</v>
      </c>
      <c r="I78" s="296">
        <v>0</v>
      </c>
      <c r="J78" s="296">
        <v>1.0865265804388747E-3</v>
      </c>
      <c r="K78" s="296">
        <v>2.6147852012103911E-4</v>
      </c>
      <c r="L78" s="296">
        <v>2.1159119579716102E-4</v>
      </c>
      <c r="M78" s="296">
        <v>1.1200827249124177E-3</v>
      </c>
      <c r="N78" s="296">
        <v>4.8335312070306512E-4</v>
      </c>
      <c r="O78" s="296">
        <v>3.1158520571196083E-4</v>
      </c>
      <c r="P78" s="296">
        <v>3.7894492586929739E-4</v>
      </c>
      <c r="Q78" s="296">
        <v>2.8842949047985919E-4</v>
      </c>
      <c r="R78" s="296">
        <v>5.1987326872568994E-4</v>
      </c>
      <c r="S78" s="296">
        <v>2.4212796492966343E-4</v>
      </c>
      <c r="T78" s="296">
        <v>6.0198736262381445E-4</v>
      </c>
      <c r="U78" s="296">
        <v>4.1731892102332143E-4</v>
      </c>
      <c r="V78" s="296">
        <v>7.0570267687423732E-4</v>
      </c>
      <c r="W78" s="296">
        <v>1.281330259247044E-3</v>
      </c>
      <c r="X78" s="296">
        <v>1.0700284497711932E-3</v>
      </c>
      <c r="Y78" s="296">
        <v>4.0989919699817849E-4</v>
      </c>
      <c r="Z78" s="296">
        <v>4.7397760193159836E-4</v>
      </c>
      <c r="AA78" s="296">
        <v>8.2454017682828239E-4</v>
      </c>
      <c r="AB78" s="296">
        <v>6.8720368671650988E-4</v>
      </c>
      <c r="AC78" s="296">
        <v>1.2058061790418985E-3</v>
      </c>
      <c r="AD78" s="296">
        <v>6.4820772074241576E-4</v>
      </c>
      <c r="AE78" s="296">
        <v>4.1191955043175666E-4</v>
      </c>
      <c r="AF78" s="296">
        <v>6.0830058448575048E-4</v>
      </c>
      <c r="AG78" s="296">
        <v>7.2548672565303713E-4</v>
      </c>
      <c r="AH78" s="296">
        <v>2.9994452268187387E-4</v>
      </c>
      <c r="AI78" s="296">
        <v>5.8451095865123359E-4</v>
      </c>
      <c r="AJ78" s="296">
        <v>7.2456750483132916E-4</v>
      </c>
      <c r="AK78" s="296">
        <v>2.5170033785121291E-3</v>
      </c>
      <c r="AL78" s="296">
        <v>0</v>
      </c>
      <c r="AM78" s="296">
        <v>0</v>
      </c>
      <c r="AN78" s="296">
        <v>1.5012037097560986E-4</v>
      </c>
      <c r="AO78" s="296">
        <v>3.4858053549356949E-4</v>
      </c>
      <c r="AP78" s="296">
        <v>3.9498318447636871E-4</v>
      </c>
      <c r="AQ78" s="296">
        <v>0</v>
      </c>
      <c r="AR78" s="296">
        <v>3.2207485145424619E-4</v>
      </c>
      <c r="AS78" s="296">
        <v>1.3192740728472457E-3</v>
      </c>
      <c r="AT78" s="296">
        <v>2.8544032038847658E-4</v>
      </c>
      <c r="AU78" s="296">
        <v>7.411417063895538E-4</v>
      </c>
      <c r="AV78" s="296">
        <v>8.2748287496967152E-4</v>
      </c>
      <c r="AW78" s="296">
        <v>1.2927122620907977E-3</v>
      </c>
      <c r="AX78" s="296">
        <v>7.3713297026376098E-4</v>
      </c>
      <c r="AY78" s="296">
        <v>8.3284217386007226E-4</v>
      </c>
      <c r="AZ78" s="296">
        <v>6.067417902072699E-4</v>
      </c>
      <c r="BA78" s="296">
        <v>6.9319940011345965E-4</v>
      </c>
      <c r="BB78" s="296">
        <v>1.5357095818629616E-3</v>
      </c>
      <c r="BC78" s="296">
        <v>4.5330226873455841E-4</v>
      </c>
      <c r="BD78" s="296">
        <v>2.1935194541801897E-3</v>
      </c>
      <c r="BE78" s="296">
        <v>9.8784625120787125E-4</v>
      </c>
      <c r="BF78" s="296">
        <v>2.7027676001759943E-4</v>
      </c>
      <c r="BG78" s="296">
        <v>3.7936353715011071E-4</v>
      </c>
      <c r="BH78" s="296">
        <v>5.7465054680141394E-4</v>
      </c>
      <c r="BI78" s="296">
        <v>4.2265085119176388E-4</v>
      </c>
      <c r="BJ78" s="296">
        <v>1.2123658857312717E-3</v>
      </c>
      <c r="BK78" s="296">
        <v>4.0799216794415411E-4</v>
      </c>
      <c r="BL78" s="296">
        <v>5.2206497268739843E-4</v>
      </c>
      <c r="BM78" s="296">
        <v>5.2044635386351698E-4</v>
      </c>
      <c r="BN78" s="296">
        <v>1.3803138104487634E-4</v>
      </c>
      <c r="BO78" s="296">
        <v>2.5871076372279019E-4</v>
      </c>
      <c r="BP78" s="296">
        <v>3.4812687616953095E-4</v>
      </c>
      <c r="BQ78" s="296">
        <v>3.176237451098136E-3</v>
      </c>
      <c r="BR78" s="296">
        <v>1.8814209447869849E-3</v>
      </c>
      <c r="BS78" s="296">
        <v>6.0054389482677001E-4</v>
      </c>
      <c r="BT78" s="296">
        <v>2.4885707942444769E-3</v>
      </c>
      <c r="BU78" s="296">
        <v>3.5665761202839218E-4</v>
      </c>
      <c r="BV78" s="296">
        <v>2.8159720240602301E-4</v>
      </c>
      <c r="BW78" s="296">
        <v>1.6938375010179066E-4</v>
      </c>
      <c r="BX78" s="296">
        <v>1.0006607378267893</v>
      </c>
      <c r="BY78" s="296">
        <v>9.4615354778604648E-4</v>
      </c>
      <c r="BZ78" s="296">
        <v>4.588710600113775E-4</v>
      </c>
      <c r="CA78" s="296">
        <v>7.7469427316237719E-4</v>
      </c>
      <c r="CB78" s="296">
        <v>4.4707560811563739E-4</v>
      </c>
      <c r="CC78" s="296">
        <v>4.1483308101787283E-3</v>
      </c>
      <c r="CD78" s="296">
        <v>5.2654655975107776E-4</v>
      </c>
      <c r="CE78" s="296">
        <v>4.3378284878221304E-4</v>
      </c>
      <c r="CF78" s="296">
        <v>9.1363331053810766E-4</v>
      </c>
      <c r="CG78" s="296">
        <v>7.1643310709017748E-4</v>
      </c>
      <c r="CH78" s="296">
        <v>1.1659358355400808E-3</v>
      </c>
      <c r="CI78" s="296">
        <v>5.3858698452521317E-4</v>
      </c>
      <c r="CJ78" s="296">
        <v>1.7448411520399709E-3</v>
      </c>
      <c r="CK78" s="296">
        <v>1.1427103048247027E-3</v>
      </c>
      <c r="CL78" s="296">
        <v>8.9996832265502034E-4</v>
      </c>
      <c r="CM78" s="296">
        <v>5.1719961183195899E-4</v>
      </c>
      <c r="CN78" s="296">
        <v>3.7408076379388333E-4</v>
      </c>
      <c r="CO78" s="296">
        <v>3.6931338520559476E-4</v>
      </c>
      <c r="CP78" s="296">
        <v>1.2812114167441882E-3</v>
      </c>
      <c r="CQ78" s="296">
        <v>5.8515538669757356E-4</v>
      </c>
      <c r="CR78" s="296">
        <v>8.4185605716618778E-4</v>
      </c>
      <c r="CS78" s="296">
        <v>3.0125072709635657E-4</v>
      </c>
      <c r="CT78" s="296">
        <v>4.0601621529096435E-4</v>
      </c>
      <c r="CU78" s="296">
        <v>5.3736814786799322E-4</v>
      </c>
      <c r="CV78" s="296">
        <v>6.2796171354640167E-4</v>
      </c>
      <c r="CW78" s="296">
        <v>4.250564468431367E-4</v>
      </c>
      <c r="CX78" s="296">
        <v>4.7643672242244533E-4</v>
      </c>
      <c r="CY78" s="296">
        <v>6.7522449103004972E-4</v>
      </c>
      <c r="CZ78" s="296">
        <v>6.0606199748239277E-4</v>
      </c>
      <c r="DA78" s="296">
        <v>1.483131855486992E-3</v>
      </c>
      <c r="DB78" s="326">
        <v>1.0734216844407611</v>
      </c>
      <c r="DC78" s="326">
        <v>0.82620193262153874</v>
      </c>
    </row>
    <row r="79" spans="1:107" s="299" customFormat="1" ht="15" customHeight="1">
      <c r="A79" s="300" t="s">
        <v>404</v>
      </c>
      <c r="B79" s="301" t="s">
        <v>655</v>
      </c>
      <c r="C79" s="295">
        <v>6.3607347900763497E-3</v>
      </c>
      <c r="D79" s="296">
        <v>2.733556681865679E-2</v>
      </c>
      <c r="E79" s="296">
        <v>5.6519313357760231E-3</v>
      </c>
      <c r="F79" s="296">
        <v>2.2855322682617848E-2</v>
      </c>
      <c r="G79" s="296">
        <v>5.1789942745624389E-3</v>
      </c>
      <c r="H79" s="296">
        <v>0</v>
      </c>
      <c r="I79" s="296">
        <v>0</v>
      </c>
      <c r="J79" s="296">
        <v>9.4169347872515435E-3</v>
      </c>
      <c r="K79" s="296">
        <v>1.5087646191499573E-2</v>
      </c>
      <c r="L79" s="296">
        <v>1.0469978387926899E-2</v>
      </c>
      <c r="M79" s="296">
        <v>3.3124027954119444E-2</v>
      </c>
      <c r="N79" s="296">
        <v>1.2427151364027148E-2</v>
      </c>
      <c r="O79" s="296">
        <v>1.0623544262356628E-2</v>
      </c>
      <c r="P79" s="296">
        <v>8.1526136972878503E-3</v>
      </c>
      <c r="Q79" s="296">
        <v>2.0763186754533897E-2</v>
      </c>
      <c r="R79" s="296">
        <v>3.0276224711256691E-3</v>
      </c>
      <c r="S79" s="296">
        <v>1.7801093794460035E-3</v>
      </c>
      <c r="T79" s="296">
        <v>2.8395946656695082E-2</v>
      </c>
      <c r="U79" s="296">
        <v>1.1483648890046258E-2</v>
      </c>
      <c r="V79" s="296">
        <v>2.153505427068992E-2</v>
      </c>
      <c r="W79" s="296">
        <v>2.0211357809056096E-2</v>
      </c>
      <c r="X79" s="296">
        <v>8.758508659323606E-3</v>
      </c>
      <c r="Y79" s="296">
        <v>2.3232052231732237E-2</v>
      </c>
      <c r="Z79" s="296">
        <v>4.8749985949644694E-3</v>
      </c>
      <c r="AA79" s="296">
        <v>1.1993310440707254E-2</v>
      </c>
      <c r="AB79" s="296">
        <v>7.9286449392254477E-3</v>
      </c>
      <c r="AC79" s="296">
        <v>7.7999644918893213E-3</v>
      </c>
      <c r="AD79" s="296">
        <v>1.1258144003081802E-2</v>
      </c>
      <c r="AE79" s="296">
        <v>2.9779890754354697E-2</v>
      </c>
      <c r="AF79" s="296">
        <v>1.1516953766790643E-2</v>
      </c>
      <c r="AG79" s="296">
        <v>7.7497171750988136E-3</v>
      </c>
      <c r="AH79" s="296">
        <v>1.2941544054011375E-2</v>
      </c>
      <c r="AI79" s="296">
        <v>1.2335113855685224E-2</v>
      </c>
      <c r="AJ79" s="296">
        <v>2.7058449395624514E-2</v>
      </c>
      <c r="AK79" s="296">
        <v>2.147049986929038E-2</v>
      </c>
      <c r="AL79" s="296">
        <v>0</v>
      </c>
      <c r="AM79" s="296">
        <v>0</v>
      </c>
      <c r="AN79" s="296">
        <v>6.4740365381754407E-3</v>
      </c>
      <c r="AO79" s="296">
        <v>2.7344538951900716E-2</v>
      </c>
      <c r="AP79" s="296">
        <v>3.3443082871023058E-2</v>
      </c>
      <c r="AQ79" s="296">
        <v>0</v>
      </c>
      <c r="AR79" s="296">
        <v>7.5385020045449364E-3</v>
      </c>
      <c r="AS79" s="296">
        <v>1.1860498076186511E-2</v>
      </c>
      <c r="AT79" s="296">
        <v>7.3824863585505301E-3</v>
      </c>
      <c r="AU79" s="296">
        <v>8.1187572527854687E-3</v>
      </c>
      <c r="AV79" s="296">
        <v>7.6274630624531999E-3</v>
      </c>
      <c r="AW79" s="296">
        <v>8.3929758121002868E-3</v>
      </c>
      <c r="AX79" s="296">
        <v>7.3738149935978917E-3</v>
      </c>
      <c r="AY79" s="296">
        <v>6.706417847560521E-3</v>
      </c>
      <c r="AZ79" s="296">
        <v>7.9291354890887907E-3</v>
      </c>
      <c r="BA79" s="296">
        <v>7.9900351987055307E-3</v>
      </c>
      <c r="BB79" s="296">
        <v>5.6961677300268448E-3</v>
      </c>
      <c r="BC79" s="296">
        <v>6.8581153573871638E-3</v>
      </c>
      <c r="BD79" s="296">
        <v>6.4819183242252141E-3</v>
      </c>
      <c r="BE79" s="296">
        <v>7.5537750419902173E-3</v>
      </c>
      <c r="BF79" s="296">
        <v>9.572943445260081E-3</v>
      </c>
      <c r="BG79" s="296">
        <v>1.0048533723810545E-2</v>
      </c>
      <c r="BH79" s="296">
        <v>8.124978143437666E-3</v>
      </c>
      <c r="BI79" s="296">
        <v>7.9453767422983154E-3</v>
      </c>
      <c r="BJ79" s="296">
        <v>0.25112077107511804</v>
      </c>
      <c r="BK79" s="296">
        <v>1.1049247905376531E-2</v>
      </c>
      <c r="BL79" s="296">
        <v>1.2599269908204161E-2</v>
      </c>
      <c r="BM79" s="296">
        <v>1.3736736631979708E-2</v>
      </c>
      <c r="BN79" s="296">
        <v>2.5856884800514288E-3</v>
      </c>
      <c r="BO79" s="296">
        <v>1.6428634470058563E-2</v>
      </c>
      <c r="BP79" s="296">
        <v>4.2545347179720576E-3</v>
      </c>
      <c r="BQ79" s="296">
        <v>2.1299196682579614E-2</v>
      </c>
      <c r="BR79" s="296">
        <v>4.7618167791082236E-3</v>
      </c>
      <c r="BS79" s="296">
        <v>3.5461058699236075E-3</v>
      </c>
      <c r="BT79" s="296">
        <v>7.2545795915069985E-3</v>
      </c>
      <c r="BU79" s="296">
        <v>2.2108102579818222E-3</v>
      </c>
      <c r="BV79" s="296">
        <v>2.3379350295756785E-3</v>
      </c>
      <c r="BW79" s="296">
        <v>1.0736259016097497E-3</v>
      </c>
      <c r="BX79" s="296">
        <v>2.4696506674800785E-3</v>
      </c>
      <c r="BY79" s="296">
        <v>1.0034514768892249</v>
      </c>
      <c r="BZ79" s="296">
        <v>5.2905055523723267E-3</v>
      </c>
      <c r="CA79" s="296">
        <v>4.6751071246572884E-3</v>
      </c>
      <c r="CB79" s="296">
        <v>3.8821178720088727E-3</v>
      </c>
      <c r="CC79" s="296">
        <v>3.7159991825212895E-3</v>
      </c>
      <c r="CD79" s="296">
        <v>3.7573377938990059E-3</v>
      </c>
      <c r="CE79" s="296">
        <v>5.0980630688968586E-3</v>
      </c>
      <c r="CF79" s="296">
        <v>4.5981308858538648E-2</v>
      </c>
      <c r="CG79" s="296">
        <v>5.655344905623489E-3</v>
      </c>
      <c r="CH79" s="296">
        <v>5.0843590901241938E-3</v>
      </c>
      <c r="CI79" s="296">
        <v>6.4052004028548465E-3</v>
      </c>
      <c r="CJ79" s="296">
        <v>8.5095998557488881E-3</v>
      </c>
      <c r="CK79" s="296">
        <v>3.208879358209028E-3</v>
      </c>
      <c r="CL79" s="296">
        <v>5.4658235291682169E-3</v>
      </c>
      <c r="CM79" s="296">
        <v>5.0174575599148969E-3</v>
      </c>
      <c r="CN79" s="296">
        <v>4.7678738142507759E-3</v>
      </c>
      <c r="CO79" s="296">
        <v>2.9301406096695526E-3</v>
      </c>
      <c r="CP79" s="296">
        <v>8.7845552536905611E-3</v>
      </c>
      <c r="CQ79" s="296">
        <v>3.1604760960097932E-3</v>
      </c>
      <c r="CR79" s="296">
        <v>3.1997755740328184E-3</v>
      </c>
      <c r="CS79" s="296">
        <v>5.8992187601658967E-3</v>
      </c>
      <c r="CT79" s="296">
        <v>3.061164970475796E-3</v>
      </c>
      <c r="CU79" s="296">
        <v>7.0394049524056508E-3</v>
      </c>
      <c r="CV79" s="296">
        <v>9.4988665928313863E-3</v>
      </c>
      <c r="CW79" s="296">
        <v>2.7310968111985082E-3</v>
      </c>
      <c r="CX79" s="296">
        <v>3.1052060669113741E-3</v>
      </c>
      <c r="CY79" s="296">
        <v>1.1284133209422339E-2</v>
      </c>
      <c r="CZ79" s="296">
        <v>2.5558263663096627E-2</v>
      </c>
      <c r="DA79" s="296">
        <v>2.9895045581874509E-2</v>
      </c>
      <c r="DB79" s="326">
        <v>2.275885124942965</v>
      </c>
      <c r="DC79" s="326">
        <v>1.7517260140241373</v>
      </c>
    </row>
    <row r="80" spans="1:107" s="299" customFormat="1" ht="15" customHeight="1">
      <c r="A80" s="300" t="s">
        <v>405</v>
      </c>
      <c r="B80" s="301" t="s">
        <v>656</v>
      </c>
      <c r="C80" s="295">
        <v>3.2653557719813771E-2</v>
      </c>
      <c r="D80" s="296">
        <v>1.4327317153680425E-2</v>
      </c>
      <c r="E80" s="296">
        <v>1.183746196689347E-2</v>
      </c>
      <c r="F80" s="296">
        <v>8.427763283545453E-2</v>
      </c>
      <c r="G80" s="296">
        <v>1.8450392011912228E-2</v>
      </c>
      <c r="H80" s="296">
        <v>0</v>
      </c>
      <c r="I80" s="296">
        <v>0</v>
      </c>
      <c r="J80" s="296">
        <v>0.23710923107415183</v>
      </c>
      <c r="K80" s="296">
        <v>9.3476407949840187E-3</v>
      </c>
      <c r="L80" s="296">
        <v>1.4768090524009762E-2</v>
      </c>
      <c r="M80" s="296">
        <v>1.8107194642514746E-2</v>
      </c>
      <c r="N80" s="296">
        <v>9.2218257166658945E-3</v>
      </c>
      <c r="O80" s="296">
        <v>8.0825446857547261E-3</v>
      </c>
      <c r="P80" s="296">
        <v>6.9582639756807741E-3</v>
      </c>
      <c r="Q80" s="296">
        <v>9.6357293578501774E-3</v>
      </c>
      <c r="R80" s="296">
        <v>6.3064171629391794E-3</v>
      </c>
      <c r="S80" s="296">
        <v>2.3192010350391399E-3</v>
      </c>
      <c r="T80" s="296">
        <v>3.7561424308887918E-2</v>
      </c>
      <c r="U80" s="296">
        <v>7.7911268034074211E-3</v>
      </c>
      <c r="V80" s="296">
        <v>8.8983934122913531E-3</v>
      </c>
      <c r="W80" s="296">
        <v>8.5377988146641947E-3</v>
      </c>
      <c r="X80" s="296">
        <v>8.4955899770799877E-3</v>
      </c>
      <c r="Y80" s="296">
        <v>5.7954727504288409E-3</v>
      </c>
      <c r="Z80" s="296">
        <v>6.4175140073018935E-3</v>
      </c>
      <c r="AA80" s="296">
        <v>7.127127192437516E-3</v>
      </c>
      <c r="AB80" s="296">
        <v>5.8238137924850443E-3</v>
      </c>
      <c r="AC80" s="296">
        <v>5.1248257708621844E-3</v>
      </c>
      <c r="AD80" s="296">
        <v>2.3018507050933559E-3</v>
      </c>
      <c r="AE80" s="296">
        <v>9.9249364809291113E-3</v>
      </c>
      <c r="AF80" s="296">
        <v>2.643435676327468E-3</v>
      </c>
      <c r="AG80" s="296">
        <v>4.0441107885472345E-3</v>
      </c>
      <c r="AH80" s="296">
        <v>1.8052366151224165E-2</v>
      </c>
      <c r="AI80" s="296">
        <v>1.3237284286673829E-2</v>
      </c>
      <c r="AJ80" s="296">
        <v>4.3454919644778198E-2</v>
      </c>
      <c r="AK80" s="296">
        <v>1.7325978740852774E-2</v>
      </c>
      <c r="AL80" s="296">
        <v>0</v>
      </c>
      <c r="AM80" s="296">
        <v>0</v>
      </c>
      <c r="AN80" s="296">
        <v>3.6336461458468775E-3</v>
      </c>
      <c r="AO80" s="296">
        <v>5.4275812441012209E-3</v>
      </c>
      <c r="AP80" s="296">
        <v>4.0508088765252928E-3</v>
      </c>
      <c r="AQ80" s="296">
        <v>0</v>
      </c>
      <c r="AR80" s="296">
        <v>4.71365164339951E-3</v>
      </c>
      <c r="AS80" s="296">
        <v>1.3383264815528735E-2</v>
      </c>
      <c r="AT80" s="296">
        <v>8.3960301469856967E-3</v>
      </c>
      <c r="AU80" s="296">
        <v>7.3138762429538415E-3</v>
      </c>
      <c r="AV80" s="296">
        <v>7.275588957061466E-3</v>
      </c>
      <c r="AW80" s="296">
        <v>1.0647436775651211E-2</v>
      </c>
      <c r="AX80" s="296">
        <v>6.4416741741521984E-3</v>
      </c>
      <c r="AY80" s="296">
        <v>2.622379381943343E-3</v>
      </c>
      <c r="AZ80" s="296">
        <v>5.4664357038333488E-3</v>
      </c>
      <c r="BA80" s="296">
        <v>5.9327501860970888E-3</v>
      </c>
      <c r="BB80" s="296">
        <v>5.5238870718279072E-3</v>
      </c>
      <c r="BC80" s="296">
        <v>6.2357721532560343E-3</v>
      </c>
      <c r="BD80" s="296">
        <v>2.3396966708727242E-3</v>
      </c>
      <c r="BE80" s="296">
        <v>5.4741177705875292E-3</v>
      </c>
      <c r="BF80" s="296">
        <v>2.5701290261348668E-3</v>
      </c>
      <c r="BG80" s="296">
        <v>3.1923977305519467E-3</v>
      </c>
      <c r="BH80" s="296">
        <v>2.7646665661886379E-3</v>
      </c>
      <c r="BI80" s="296">
        <v>1.5942668664326597E-2</v>
      </c>
      <c r="BJ80" s="296">
        <v>1.1604540236453291E-2</v>
      </c>
      <c r="BK80" s="296">
        <v>1.7287235930273769E-2</v>
      </c>
      <c r="BL80" s="296">
        <v>1.9827636538760272E-2</v>
      </c>
      <c r="BM80" s="296">
        <v>2.1783552383188798E-2</v>
      </c>
      <c r="BN80" s="296">
        <v>3.3299966462052521E-3</v>
      </c>
      <c r="BO80" s="296">
        <v>5.5497243349737907E-3</v>
      </c>
      <c r="BP80" s="296">
        <v>6.1530643866791156E-3</v>
      </c>
      <c r="BQ80" s="296">
        <v>2.7912626396534086E-2</v>
      </c>
      <c r="BR80" s="296">
        <v>4.2089543152205304E-2</v>
      </c>
      <c r="BS80" s="296">
        <v>2.975814966648686E-2</v>
      </c>
      <c r="BT80" s="296">
        <v>8.4740666331216599E-3</v>
      </c>
      <c r="BU80" s="296">
        <v>6.7754738903963987E-3</v>
      </c>
      <c r="BV80" s="296">
        <v>6.1069246251747302E-3</v>
      </c>
      <c r="BW80" s="296">
        <v>2.1112297868463616E-3</v>
      </c>
      <c r="BX80" s="296">
        <v>4.3396127357327105E-3</v>
      </c>
      <c r="BY80" s="296">
        <v>3.3358280530386016E-3</v>
      </c>
      <c r="BZ80" s="296">
        <v>1.0056735142044879</v>
      </c>
      <c r="CA80" s="296">
        <v>8.5758603001583871E-3</v>
      </c>
      <c r="CB80" s="296">
        <v>4.8858714518820326E-3</v>
      </c>
      <c r="CC80" s="296">
        <v>5.6556023336954983E-3</v>
      </c>
      <c r="CD80" s="296">
        <v>5.4618570511712483E-3</v>
      </c>
      <c r="CE80" s="296">
        <v>8.1600804307559727E-3</v>
      </c>
      <c r="CF80" s="296">
        <v>9.3566644454609257E-3</v>
      </c>
      <c r="CG80" s="296">
        <v>9.301199622216259E-3</v>
      </c>
      <c r="CH80" s="296">
        <v>1.2258138237726337E-2</v>
      </c>
      <c r="CI80" s="296">
        <v>1.6376132852785011E-2</v>
      </c>
      <c r="CJ80" s="296">
        <v>1.3759306366250204E-2</v>
      </c>
      <c r="CK80" s="296">
        <v>9.3116605007085001E-3</v>
      </c>
      <c r="CL80" s="296">
        <v>6.4740422586198254E-3</v>
      </c>
      <c r="CM80" s="296">
        <v>5.5485412679827971E-3</v>
      </c>
      <c r="CN80" s="296">
        <v>8.370212443652509E-3</v>
      </c>
      <c r="CO80" s="296">
        <v>8.2877707809881612E-3</v>
      </c>
      <c r="CP80" s="296">
        <v>1.1707091643836038E-2</v>
      </c>
      <c r="CQ80" s="296">
        <v>1.0932561548583325E-2</v>
      </c>
      <c r="CR80" s="296">
        <v>8.887968974181492E-3</v>
      </c>
      <c r="CS80" s="296">
        <v>4.9925178215696562E-3</v>
      </c>
      <c r="CT80" s="296">
        <v>7.9369048346989834E-3</v>
      </c>
      <c r="CU80" s="296">
        <v>2.465367348220603E-2</v>
      </c>
      <c r="CV80" s="296">
        <v>5.4169577616941062E-3</v>
      </c>
      <c r="CW80" s="296">
        <v>1.0981538390920757E-2</v>
      </c>
      <c r="CX80" s="296">
        <v>2.10878461965785E-2</v>
      </c>
      <c r="CY80" s="296">
        <v>2.2233631564824757E-2</v>
      </c>
      <c r="CZ80" s="296">
        <v>5.2348513614967323E-3</v>
      </c>
      <c r="DA80" s="296">
        <v>1.6330564667540223E-2</v>
      </c>
      <c r="DB80" s="326">
        <v>2.3296006981021864</v>
      </c>
      <c r="DC80" s="326">
        <v>1.7930703533451224</v>
      </c>
    </row>
    <row r="81" spans="1:107" s="299" customFormat="1" ht="15" customHeight="1">
      <c r="A81" s="300" t="s">
        <v>406</v>
      </c>
      <c r="B81" s="301" t="s">
        <v>657</v>
      </c>
      <c r="C81" s="295">
        <v>2.8478915907792837E-4</v>
      </c>
      <c r="D81" s="296">
        <v>6.4491382364572801E-4</v>
      </c>
      <c r="E81" s="296">
        <v>1.1224802511815076E-4</v>
      </c>
      <c r="F81" s="296">
        <v>2.4796775188701964E-4</v>
      </c>
      <c r="G81" s="296">
        <v>2.3149058879386094E-4</v>
      </c>
      <c r="H81" s="296">
        <v>0</v>
      </c>
      <c r="I81" s="296">
        <v>0</v>
      </c>
      <c r="J81" s="296">
        <v>3.4338645066036617E-4</v>
      </c>
      <c r="K81" s="296">
        <v>3.2273489047173051E-4</v>
      </c>
      <c r="L81" s="296">
        <v>1.295263146128807E-4</v>
      </c>
      <c r="M81" s="296">
        <v>4.8086894258133809E-4</v>
      </c>
      <c r="N81" s="296">
        <v>1.058196983422062E-4</v>
      </c>
      <c r="O81" s="296">
        <v>1.4530594553662163E-4</v>
      </c>
      <c r="P81" s="296">
        <v>1.5235906508744473E-4</v>
      </c>
      <c r="Q81" s="296">
        <v>7.2627276145305613E-4</v>
      </c>
      <c r="R81" s="296">
        <v>6.8206028037357338E-5</v>
      </c>
      <c r="S81" s="296">
        <v>2.2281665524696146E-5</v>
      </c>
      <c r="T81" s="296">
        <v>9.1827923580434494E-4</v>
      </c>
      <c r="U81" s="296">
        <v>1.8745760314788115E-4</v>
      </c>
      <c r="V81" s="296">
        <v>6.8174942900562545E-4</v>
      </c>
      <c r="W81" s="296">
        <v>2.9674450628329869E-4</v>
      </c>
      <c r="X81" s="296">
        <v>1.223994690396837E-4</v>
      </c>
      <c r="Y81" s="296">
        <v>9.5716387034301491E-4</v>
      </c>
      <c r="Z81" s="296">
        <v>1.7668589389373263E-4</v>
      </c>
      <c r="AA81" s="296">
        <v>3.419801402898047E-4</v>
      </c>
      <c r="AB81" s="296">
        <v>2.392458626038894E-4</v>
      </c>
      <c r="AC81" s="296">
        <v>1.2659824524574652E-4</v>
      </c>
      <c r="AD81" s="296">
        <v>2.5572946704823451E-4</v>
      </c>
      <c r="AE81" s="296">
        <v>3.6117596996777747E-4</v>
      </c>
      <c r="AF81" s="296">
        <v>3.3165336791542274E-4</v>
      </c>
      <c r="AG81" s="296">
        <v>1.262381845052924E-4</v>
      </c>
      <c r="AH81" s="296">
        <v>1.5407998989112591E-4</v>
      </c>
      <c r="AI81" s="296">
        <v>3.3726261723116387E-4</v>
      </c>
      <c r="AJ81" s="296">
        <v>1.3472476592997355E-3</v>
      </c>
      <c r="AK81" s="296">
        <v>1.0362500620090193E-3</v>
      </c>
      <c r="AL81" s="296">
        <v>0</v>
      </c>
      <c r="AM81" s="296">
        <v>0</v>
      </c>
      <c r="AN81" s="296">
        <v>2.7626234431526406E-4</v>
      </c>
      <c r="AO81" s="296">
        <v>1.133147055636081E-3</v>
      </c>
      <c r="AP81" s="296">
        <v>2.4354592144549374E-3</v>
      </c>
      <c r="AQ81" s="296">
        <v>0</v>
      </c>
      <c r="AR81" s="296">
        <v>1.7454549716142506E-4</v>
      </c>
      <c r="AS81" s="296">
        <v>3.9521516055714167E-4</v>
      </c>
      <c r="AT81" s="296">
        <v>2.3916666314446818E-4</v>
      </c>
      <c r="AU81" s="296">
        <v>2.0350444369817238E-4</v>
      </c>
      <c r="AV81" s="296">
        <v>1.8307755218614202E-4</v>
      </c>
      <c r="AW81" s="296">
        <v>1.1987334307309293E-4</v>
      </c>
      <c r="AX81" s="296">
        <v>1.1935767796031101E-4</v>
      </c>
      <c r="AY81" s="296">
        <v>1.086745463412419E-4</v>
      </c>
      <c r="AZ81" s="296">
        <v>1.5023312306329062E-4</v>
      </c>
      <c r="BA81" s="296">
        <v>1.4676362059127537E-4</v>
      </c>
      <c r="BB81" s="296">
        <v>7.9136780014984836E-5</v>
      </c>
      <c r="BC81" s="296">
        <v>1.3004164062199633E-4</v>
      </c>
      <c r="BD81" s="296">
        <v>9.5545350569149943E-5</v>
      </c>
      <c r="BE81" s="296">
        <v>8.7126959445330143E-5</v>
      </c>
      <c r="BF81" s="296">
        <v>2.8832847926133393E-4</v>
      </c>
      <c r="BG81" s="296">
        <v>2.6047983514489365E-4</v>
      </c>
      <c r="BH81" s="296">
        <v>2.2739733695529318E-4</v>
      </c>
      <c r="BI81" s="296">
        <v>1.0578804039567069E-4</v>
      </c>
      <c r="BJ81" s="296">
        <v>1.0980545455092118E-2</v>
      </c>
      <c r="BK81" s="296">
        <v>1.5263656662730911E-4</v>
      </c>
      <c r="BL81" s="296">
        <v>1.5383930636455592E-4</v>
      </c>
      <c r="BM81" s="296">
        <v>2.7413887548124349E-4</v>
      </c>
      <c r="BN81" s="296">
        <v>1.5439601331708743E-4</v>
      </c>
      <c r="BO81" s="296">
        <v>6.6482066780105588E-4</v>
      </c>
      <c r="BP81" s="296">
        <v>7.6629353588495995E-5</v>
      </c>
      <c r="BQ81" s="296">
        <v>1.6863777895279706E-4</v>
      </c>
      <c r="BR81" s="296">
        <v>8.5583413693256555E-5</v>
      </c>
      <c r="BS81" s="296">
        <v>7.1080000154460189E-5</v>
      </c>
      <c r="BT81" s="296">
        <v>7.5525175156846282E-5</v>
      </c>
      <c r="BU81" s="296">
        <v>4.2088177196273267E-5</v>
      </c>
      <c r="BV81" s="296">
        <v>4.0822335103537336E-5</v>
      </c>
      <c r="BW81" s="296">
        <v>1.4850907148374549E-5</v>
      </c>
      <c r="BX81" s="296">
        <v>3.9942039486632901E-5</v>
      </c>
      <c r="BY81" s="296">
        <v>3.8476517213977468E-4</v>
      </c>
      <c r="BZ81" s="296">
        <v>6.8343492090841194E-4</v>
      </c>
      <c r="CA81" s="296">
        <v>1.0159643872552033</v>
      </c>
      <c r="CB81" s="296">
        <v>1.9919158258320036E-4</v>
      </c>
      <c r="CC81" s="296">
        <v>5.4404379024078544E-5</v>
      </c>
      <c r="CD81" s="296">
        <v>5.4279851995181884E-5</v>
      </c>
      <c r="CE81" s="296">
        <v>6.4835167422028984E-5</v>
      </c>
      <c r="CF81" s="296">
        <v>3.3492177982091749E-4</v>
      </c>
      <c r="CG81" s="296">
        <v>5.1396411514858092E-5</v>
      </c>
      <c r="CH81" s="296">
        <v>6.0137766192977903E-5</v>
      </c>
      <c r="CI81" s="296">
        <v>1.033888829836005E-4</v>
      </c>
      <c r="CJ81" s="296">
        <v>7.3297574572899025E-5</v>
      </c>
      <c r="CK81" s="296">
        <v>6.1501414564902677E-5</v>
      </c>
      <c r="CL81" s="296">
        <v>6.2995381740712245E-5</v>
      </c>
      <c r="CM81" s="296">
        <v>4.1372229281150824E-5</v>
      </c>
      <c r="CN81" s="296">
        <v>6.0467001076181972E-5</v>
      </c>
      <c r="CO81" s="296">
        <v>5.347488198740652E-5</v>
      </c>
      <c r="CP81" s="296">
        <v>9.3124301977713111E-5</v>
      </c>
      <c r="CQ81" s="296">
        <v>5.1135649779881394E-5</v>
      </c>
      <c r="CR81" s="296">
        <v>5.7050347347633123E-5</v>
      </c>
      <c r="CS81" s="296">
        <v>1.314396971433895E-4</v>
      </c>
      <c r="CT81" s="296">
        <v>5.0519905440724854E-5</v>
      </c>
      <c r="CU81" s="296">
        <v>1.2113932784409743E-4</v>
      </c>
      <c r="CV81" s="296">
        <v>9.9497583058051817E-5</v>
      </c>
      <c r="CW81" s="296">
        <v>5.8237322611726936E-5</v>
      </c>
      <c r="CX81" s="296">
        <v>8.96077861764186E-5</v>
      </c>
      <c r="CY81" s="296">
        <v>1.0415097549067222E-4</v>
      </c>
      <c r="CZ81" s="296">
        <v>3.2383596038633683E-4</v>
      </c>
      <c r="DA81" s="296">
        <v>1.5976020645297036E-4</v>
      </c>
      <c r="DB81" s="326">
        <v>1.051618524130832</v>
      </c>
      <c r="DC81" s="326">
        <v>0.80942025823724895</v>
      </c>
    </row>
    <row r="82" spans="1:107" s="299" customFormat="1" ht="15" customHeight="1">
      <c r="A82" s="300" t="s">
        <v>407</v>
      </c>
      <c r="B82" s="301" t="s">
        <v>658</v>
      </c>
      <c r="C82" s="295">
        <v>4.3645960271448106E-5</v>
      </c>
      <c r="D82" s="296">
        <v>5.0930497608569362E-5</v>
      </c>
      <c r="E82" s="296">
        <v>1.6511380062983672E-4</v>
      </c>
      <c r="F82" s="296">
        <v>3.1615845409013998E-4</v>
      </c>
      <c r="G82" s="296">
        <v>7.2654749216851332E-5</v>
      </c>
      <c r="H82" s="296">
        <v>0</v>
      </c>
      <c r="I82" s="296">
        <v>0</v>
      </c>
      <c r="J82" s="296">
        <v>3.6508910585185183E-4</v>
      </c>
      <c r="K82" s="296">
        <v>6.3083514518902004E-5</v>
      </c>
      <c r="L82" s="296">
        <v>6.228686590179568E-5</v>
      </c>
      <c r="M82" s="296">
        <v>4.0162858995423084E-5</v>
      </c>
      <c r="N82" s="296">
        <v>6.6526073275589853E-5</v>
      </c>
      <c r="O82" s="296">
        <v>5.8591459591873106E-5</v>
      </c>
      <c r="P82" s="296">
        <v>6.9096750359405785E-5</v>
      </c>
      <c r="Q82" s="296">
        <v>5.0399867307414774E-5</v>
      </c>
      <c r="R82" s="296">
        <v>8.8135516144528114E-5</v>
      </c>
      <c r="S82" s="296">
        <v>1.1943338554885046E-4</v>
      </c>
      <c r="T82" s="296">
        <v>1.7485591261146228E-4</v>
      </c>
      <c r="U82" s="296">
        <v>2.0085180789211683E-4</v>
      </c>
      <c r="V82" s="296">
        <v>1.2428459979792745E-4</v>
      </c>
      <c r="W82" s="296">
        <v>2.2404356811656177E-4</v>
      </c>
      <c r="X82" s="296">
        <v>2.2275410477222126E-4</v>
      </c>
      <c r="Y82" s="296">
        <v>7.7324088316972463E-5</v>
      </c>
      <c r="Z82" s="296">
        <v>1.251778331594988E-4</v>
      </c>
      <c r="AA82" s="296">
        <v>2.1747879722381464E-4</v>
      </c>
      <c r="AB82" s="296">
        <v>9.3666777513905602E-5</v>
      </c>
      <c r="AC82" s="296">
        <v>6.3884577815848478E-4</v>
      </c>
      <c r="AD82" s="296">
        <v>1.3011354043668093E-4</v>
      </c>
      <c r="AE82" s="296">
        <v>9.1750370502194945E-5</v>
      </c>
      <c r="AF82" s="296">
        <v>1.1666017625695461E-4</v>
      </c>
      <c r="AG82" s="296">
        <v>2.006254001330768E-4</v>
      </c>
      <c r="AH82" s="296">
        <v>9.2294300972273316E-5</v>
      </c>
      <c r="AI82" s="296">
        <v>1.5450524982834701E-4</v>
      </c>
      <c r="AJ82" s="296">
        <v>1.9551816418934373E-4</v>
      </c>
      <c r="AK82" s="296">
        <v>1.4721670111202267E-4</v>
      </c>
      <c r="AL82" s="296">
        <v>0</v>
      </c>
      <c r="AM82" s="296">
        <v>0</v>
      </c>
      <c r="AN82" s="296">
        <v>3.4723077605933899E-5</v>
      </c>
      <c r="AO82" s="296">
        <v>8.5316780020200497E-5</v>
      </c>
      <c r="AP82" s="296">
        <v>4.7300266109449686E-5</v>
      </c>
      <c r="AQ82" s="296">
        <v>0</v>
      </c>
      <c r="AR82" s="296">
        <v>5.8563379845100497E-5</v>
      </c>
      <c r="AS82" s="296">
        <v>3.5403788765243211E-4</v>
      </c>
      <c r="AT82" s="296">
        <v>1.3232706085704055E-4</v>
      </c>
      <c r="AU82" s="296">
        <v>2.5427924091915967E-4</v>
      </c>
      <c r="AV82" s="296">
        <v>3.1492014479881264E-4</v>
      </c>
      <c r="AW82" s="296">
        <v>2.3404918825717513E-4</v>
      </c>
      <c r="AX82" s="296">
        <v>1.302017980400569E-4</v>
      </c>
      <c r="AY82" s="296">
        <v>1.3236488932872988E-4</v>
      </c>
      <c r="AZ82" s="296">
        <v>2.0586824903145632E-4</v>
      </c>
      <c r="BA82" s="296">
        <v>2.5664635652660763E-4</v>
      </c>
      <c r="BB82" s="296">
        <v>5.1612668921614834E-4</v>
      </c>
      <c r="BC82" s="296">
        <v>1.8762618100744366E-4</v>
      </c>
      <c r="BD82" s="296">
        <v>1.8404490425832305E-4</v>
      </c>
      <c r="BE82" s="296">
        <v>1.6141243163674034E-4</v>
      </c>
      <c r="BF82" s="296">
        <v>8.5182677330071749E-5</v>
      </c>
      <c r="BG82" s="296">
        <v>9.7957375007556743E-5</v>
      </c>
      <c r="BH82" s="296">
        <v>1.357954739829226E-4</v>
      </c>
      <c r="BI82" s="296">
        <v>1.0824358001759003E-4</v>
      </c>
      <c r="BJ82" s="296">
        <v>4.7503452339527274E-5</v>
      </c>
      <c r="BK82" s="296">
        <v>6.7376201403285122E-5</v>
      </c>
      <c r="BL82" s="296">
        <v>1.0452066099246085E-4</v>
      </c>
      <c r="BM82" s="296">
        <v>9.4111667530123185E-5</v>
      </c>
      <c r="BN82" s="296">
        <v>9.9038081096954004E-5</v>
      </c>
      <c r="BO82" s="296">
        <v>6.4549240314811516E-5</v>
      </c>
      <c r="BP82" s="296">
        <v>1.1855660265415883E-4</v>
      </c>
      <c r="BQ82" s="296">
        <v>8.0887964630443714E-4</v>
      </c>
      <c r="BR82" s="296">
        <v>8.7609383298757181E-4</v>
      </c>
      <c r="BS82" s="296">
        <v>1.9282688201197935E-4</v>
      </c>
      <c r="BT82" s="296">
        <v>2.3561642828947538E-4</v>
      </c>
      <c r="BU82" s="296">
        <v>9.0869741902192729E-5</v>
      </c>
      <c r="BV82" s="296">
        <v>7.3004539459767324E-5</v>
      </c>
      <c r="BW82" s="296">
        <v>1.9345550484415266E-5</v>
      </c>
      <c r="BX82" s="296">
        <v>6.6645312278896626E-5</v>
      </c>
      <c r="BY82" s="296">
        <v>9.6968855033811546E-5</v>
      </c>
      <c r="BZ82" s="296">
        <v>8.3848868509053224E-5</v>
      </c>
      <c r="CA82" s="296">
        <v>1.2476714395014368E-4</v>
      </c>
      <c r="CB82" s="296">
        <v>1.0006336868094377</v>
      </c>
      <c r="CC82" s="296">
        <v>4.7522586808350776E-4</v>
      </c>
      <c r="CD82" s="296">
        <v>1.1870099219119898E-4</v>
      </c>
      <c r="CE82" s="296">
        <v>1.2823251183956391E-4</v>
      </c>
      <c r="CF82" s="296">
        <v>2.4164641473940788E-3</v>
      </c>
      <c r="CG82" s="296">
        <v>3.2403564997644964E-4</v>
      </c>
      <c r="CH82" s="296">
        <v>9.0314139420000889E-4</v>
      </c>
      <c r="CI82" s="296">
        <v>9.6531884139501015E-4</v>
      </c>
      <c r="CJ82" s="296">
        <v>1.7940291403844235E-4</v>
      </c>
      <c r="CK82" s="296">
        <v>3.750070482411292E-4</v>
      </c>
      <c r="CL82" s="296">
        <v>3.4131627891448367E-4</v>
      </c>
      <c r="CM82" s="296">
        <v>1.3190556039298601E-4</v>
      </c>
      <c r="CN82" s="296">
        <v>8.3999143893396364E-5</v>
      </c>
      <c r="CO82" s="296">
        <v>6.829479906953452E-5</v>
      </c>
      <c r="CP82" s="296">
        <v>4.9547770752736257E-4</v>
      </c>
      <c r="CQ82" s="296">
        <v>2.26083467260984E-4</v>
      </c>
      <c r="CR82" s="296">
        <v>6.4499667719704096E-4</v>
      </c>
      <c r="CS82" s="296">
        <v>8.3404514188582056E-5</v>
      </c>
      <c r="CT82" s="296">
        <v>3.7573714432721892E-4</v>
      </c>
      <c r="CU82" s="296">
        <v>1.6824298573542564E-4</v>
      </c>
      <c r="CV82" s="296">
        <v>1.0307867570295654E-4</v>
      </c>
      <c r="CW82" s="296">
        <v>1.5793293063388146E-4</v>
      </c>
      <c r="CX82" s="296">
        <v>2.6247941907079535E-4</v>
      </c>
      <c r="CY82" s="296">
        <v>2.1336708862210288E-4</v>
      </c>
      <c r="CZ82" s="296">
        <v>9.7498296350861515E-5</v>
      </c>
      <c r="DA82" s="296">
        <v>8.5818739630573026E-4</v>
      </c>
      <c r="DB82" s="326">
        <v>1.0226720046312894</v>
      </c>
      <c r="DC82" s="326">
        <v>0.78714041174276628</v>
      </c>
    </row>
    <row r="83" spans="1:107" s="299" customFormat="1" ht="15" customHeight="1">
      <c r="A83" s="300" t="s">
        <v>408</v>
      </c>
      <c r="B83" s="301" t="s">
        <v>659</v>
      </c>
      <c r="C83" s="295">
        <v>2.3429373846488199E-4</v>
      </c>
      <c r="D83" s="296">
        <v>9.3368972608916852E-4</v>
      </c>
      <c r="E83" s="296">
        <v>1.9698357309150917E-4</v>
      </c>
      <c r="F83" s="296">
        <v>2.9939377539728003E-4</v>
      </c>
      <c r="G83" s="296">
        <v>2.55123824559583E-4</v>
      </c>
      <c r="H83" s="296">
        <v>0</v>
      </c>
      <c r="I83" s="296">
        <v>0</v>
      </c>
      <c r="J83" s="296">
        <v>2.242906487831443E-4</v>
      </c>
      <c r="K83" s="296">
        <v>6.3785770648948858E-4</v>
      </c>
      <c r="L83" s="296">
        <v>6.4551201013232119E-4</v>
      </c>
      <c r="M83" s="296">
        <v>1.1878160317867364E-3</v>
      </c>
      <c r="N83" s="296">
        <v>4.2326708768268908E-4</v>
      </c>
      <c r="O83" s="296">
        <v>3.9596109462655107E-4</v>
      </c>
      <c r="P83" s="296">
        <v>2.2984522807318624E-4</v>
      </c>
      <c r="Q83" s="296">
        <v>5.2844752966806833E-4</v>
      </c>
      <c r="R83" s="296">
        <v>1.2832602941671158E-4</v>
      </c>
      <c r="S83" s="296">
        <v>8.8935250602717222E-5</v>
      </c>
      <c r="T83" s="296">
        <v>5.2115251313902301E-4</v>
      </c>
      <c r="U83" s="296">
        <v>3.0689645460756039E-4</v>
      </c>
      <c r="V83" s="296">
        <v>5.9182233503073263E-4</v>
      </c>
      <c r="W83" s="296">
        <v>8.2254160961839785E-4</v>
      </c>
      <c r="X83" s="296">
        <v>4.111837092155799E-4</v>
      </c>
      <c r="Y83" s="296">
        <v>3.9095900346400721E-4</v>
      </c>
      <c r="Z83" s="296">
        <v>1.4137910221646461E-4</v>
      </c>
      <c r="AA83" s="296">
        <v>5.0711270656972167E-4</v>
      </c>
      <c r="AB83" s="296">
        <v>2.9778410518006506E-4</v>
      </c>
      <c r="AC83" s="296">
        <v>2.2125096303873229E-4</v>
      </c>
      <c r="AD83" s="296">
        <v>4.309149063828877E-4</v>
      </c>
      <c r="AE83" s="296">
        <v>9.6373776529032069E-4</v>
      </c>
      <c r="AF83" s="296">
        <v>1.6628785812362981E-4</v>
      </c>
      <c r="AG83" s="296">
        <v>2.1799022295324733E-4</v>
      </c>
      <c r="AH83" s="296">
        <v>3.6346832638423755E-4</v>
      </c>
      <c r="AI83" s="296">
        <v>3.36008087327502E-4</v>
      </c>
      <c r="AJ83" s="296">
        <v>9.803013581583754E-4</v>
      </c>
      <c r="AK83" s="296">
        <v>8.9739849884249746E-4</v>
      </c>
      <c r="AL83" s="296">
        <v>0</v>
      </c>
      <c r="AM83" s="296">
        <v>0</v>
      </c>
      <c r="AN83" s="296">
        <v>5.9496238839172046E-5</v>
      </c>
      <c r="AO83" s="296">
        <v>5.8981970011315788E-4</v>
      </c>
      <c r="AP83" s="296">
        <v>1.9418968353787696E-4</v>
      </c>
      <c r="AQ83" s="296">
        <v>0</v>
      </c>
      <c r="AR83" s="296">
        <v>1.7565426482530518E-4</v>
      </c>
      <c r="AS83" s="296">
        <v>3.0801198557271238E-4</v>
      </c>
      <c r="AT83" s="296">
        <v>2.1470402679484339E-4</v>
      </c>
      <c r="AU83" s="296">
        <v>2.3401128897809859E-4</v>
      </c>
      <c r="AV83" s="296">
        <v>2.0662158488269594E-4</v>
      </c>
      <c r="AW83" s="296">
        <v>2.3042414075872747E-4</v>
      </c>
      <c r="AX83" s="296">
        <v>1.8285535265326008E-4</v>
      </c>
      <c r="AY83" s="296">
        <v>1.8468202736123806E-4</v>
      </c>
      <c r="AZ83" s="296">
        <v>2.204427636737034E-4</v>
      </c>
      <c r="BA83" s="296">
        <v>2.393910877590257E-4</v>
      </c>
      <c r="BB83" s="296">
        <v>1.7687096078195411E-4</v>
      </c>
      <c r="BC83" s="296">
        <v>2.0251604369896884E-4</v>
      </c>
      <c r="BD83" s="296">
        <v>2.0150669958727429E-4</v>
      </c>
      <c r="BE83" s="296">
        <v>1.6341098583600577E-4</v>
      </c>
      <c r="BF83" s="296">
        <v>3.0582657727599695E-4</v>
      </c>
      <c r="BG83" s="296">
        <v>2.8676627208317986E-4</v>
      </c>
      <c r="BH83" s="296">
        <v>2.5311251793362725E-4</v>
      </c>
      <c r="BI83" s="296">
        <v>2.0509481207122576E-4</v>
      </c>
      <c r="BJ83" s="296">
        <v>5.1779252464633949E-4</v>
      </c>
      <c r="BK83" s="296">
        <v>2.8794516271316912E-4</v>
      </c>
      <c r="BL83" s="296">
        <v>3.3685455019492443E-4</v>
      </c>
      <c r="BM83" s="296">
        <v>3.5231726208002564E-4</v>
      </c>
      <c r="BN83" s="296">
        <v>6.777648673955034E-5</v>
      </c>
      <c r="BO83" s="296">
        <v>4.4417985228611961E-4</v>
      </c>
      <c r="BP83" s="296">
        <v>1.0111993311319189E-4</v>
      </c>
      <c r="BQ83" s="296">
        <v>1.3145572817385779E-4</v>
      </c>
      <c r="BR83" s="296">
        <v>7.4255074689216319E-5</v>
      </c>
      <c r="BS83" s="296">
        <v>8.7628648438376001E-5</v>
      </c>
      <c r="BT83" s="296">
        <v>9.1371573511927879E-5</v>
      </c>
      <c r="BU83" s="296">
        <v>5.4713501942604434E-5</v>
      </c>
      <c r="BV83" s="296">
        <v>7.0746061881720603E-5</v>
      </c>
      <c r="BW83" s="296">
        <v>2.3451676455294218E-5</v>
      </c>
      <c r="BX83" s="296">
        <v>1.2549294655324081E-3</v>
      </c>
      <c r="BY83" s="296">
        <v>2.9616283034119634E-4</v>
      </c>
      <c r="BZ83" s="296">
        <v>2.6813582427798188E-4</v>
      </c>
      <c r="CA83" s="296">
        <v>1.9749258637206656E-4</v>
      </c>
      <c r="CB83" s="296">
        <v>2.4506837602179831E-4</v>
      </c>
      <c r="CC83" s="296">
        <v>1.0010273595480093</v>
      </c>
      <c r="CD83" s="296">
        <v>9.7071538395971272E-5</v>
      </c>
      <c r="CE83" s="296">
        <v>1.2538105748877214E-4</v>
      </c>
      <c r="CF83" s="296">
        <v>2.7057778734136629E-3</v>
      </c>
      <c r="CG83" s="296">
        <v>1.0135463075190758E-4</v>
      </c>
      <c r="CH83" s="296">
        <v>8.3318764855802585E-5</v>
      </c>
      <c r="CI83" s="296">
        <v>1.9329644679973309E-4</v>
      </c>
      <c r="CJ83" s="296">
        <v>1.0798595175920957E-4</v>
      </c>
      <c r="CK83" s="296">
        <v>7.6532261048077311E-5</v>
      </c>
      <c r="CL83" s="296">
        <v>1.4115915020500289E-4</v>
      </c>
      <c r="CM83" s="296">
        <v>1.7461698581099932E-4</v>
      </c>
      <c r="CN83" s="296">
        <v>1.5544532726203416E-4</v>
      </c>
      <c r="CO83" s="296">
        <v>9.8955074934899611E-5</v>
      </c>
      <c r="CP83" s="296">
        <v>1.6611990443483055E-4</v>
      </c>
      <c r="CQ83" s="296">
        <v>6.5619249882528755E-5</v>
      </c>
      <c r="CR83" s="296">
        <v>2.7040814932256427E-4</v>
      </c>
      <c r="CS83" s="296">
        <v>1.9712383833638629E-4</v>
      </c>
      <c r="CT83" s="296">
        <v>7.6702842446904959E-5</v>
      </c>
      <c r="CU83" s="296">
        <v>2.2608021712341214E-4</v>
      </c>
      <c r="CV83" s="296">
        <v>3.2997154063341995E-4</v>
      </c>
      <c r="CW83" s="296">
        <v>7.8878799704775463E-5</v>
      </c>
      <c r="CX83" s="296">
        <v>8.1601797766456702E-5</v>
      </c>
      <c r="CY83" s="296">
        <v>9.8573465462248341E-5</v>
      </c>
      <c r="CZ83" s="296">
        <v>9.1019093076711492E-4</v>
      </c>
      <c r="DA83" s="296">
        <v>8.8531939445093478E-4</v>
      </c>
      <c r="DB83" s="326">
        <v>1.033191583655904</v>
      </c>
      <c r="DC83" s="326">
        <v>0.79523722648620021</v>
      </c>
    </row>
    <row r="84" spans="1:107" s="299" customFormat="1" ht="15" customHeight="1">
      <c r="A84" s="300" t="s">
        <v>409</v>
      </c>
      <c r="B84" s="301" t="s">
        <v>559</v>
      </c>
      <c r="C84" s="295">
        <v>1.0623404728043193E-4</v>
      </c>
      <c r="D84" s="296">
        <v>4.0039954652000434E-4</v>
      </c>
      <c r="E84" s="296">
        <v>9.6915857601682665E-5</v>
      </c>
      <c r="F84" s="296">
        <v>1.2673901686268538E-4</v>
      </c>
      <c r="G84" s="296">
        <v>1.2043749166131615E-4</v>
      </c>
      <c r="H84" s="296">
        <v>0</v>
      </c>
      <c r="I84" s="296">
        <v>0</v>
      </c>
      <c r="J84" s="296">
        <v>6.3645498467246488E-5</v>
      </c>
      <c r="K84" s="296">
        <v>2.1461649078674319E-4</v>
      </c>
      <c r="L84" s="296">
        <v>3.3658518495979729E-4</v>
      </c>
      <c r="M84" s="296">
        <v>8.8340805470481199E-4</v>
      </c>
      <c r="N84" s="296">
        <v>1.7514631453842576E-4</v>
      </c>
      <c r="O84" s="296">
        <v>2.6840385590734409E-4</v>
      </c>
      <c r="P84" s="296">
        <v>1.2679034498130068E-4</v>
      </c>
      <c r="Q84" s="296">
        <v>1.0930218189401585E-3</v>
      </c>
      <c r="R84" s="296">
        <v>5.8242161755534073E-5</v>
      </c>
      <c r="S84" s="296">
        <v>3.1417817043550323E-5</v>
      </c>
      <c r="T84" s="296">
        <v>2.8409089861341792E-4</v>
      </c>
      <c r="U84" s="296">
        <v>1.3134748025766236E-4</v>
      </c>
      <c r="V84" s="296">
        <v>3.5091707910559091E-4</v>
      </c>
      <c r="W84" s="296">
        <v>3.2105665120632894E-4</v>
      </c>
      <c r="X84" s="296">
        <v>1.5216281981091543E-4</v>
      </c>
      <c r="Y84" s="296">
        <v>4.7434530154283501E-4</v>
      </c>
      <c r="Z84" s="296">
        <v>7.2283762867401152E-5</v>
      </c>
      <c r="AA84" s="296">
        <v>1.7991732090951373E-4</v>
      </c>
      <c r="AB84" s="296">
        <v>9.2567887898831021E-5</v>
      </c>
      <c r="AC84" s="296">
        <v>9.4083609532247158E-5</v>
      </c>
      <c r="AD84" s="296">
        <v>1.558881341945787E-4</v>
      </c>
      <c r="AE84" s="296">
        <v>3.0944840555661925E-4</v>
      </c>
      <c r="AF84" s="296">
        <v>1.6174442605898024E-4</v>
      </c>
      <c r="AG84" s="296">
        <v>1.0696192166718504E-4</v>
      </c>
      <c r="AH84" s="296">
        <v>1.6392225008427135E-4</v>
      </c>
      <c r="AI84" s="296">
        <v>2.5803417827604695E-4</v>
      </c>
      <c r="AJ84" s="296">
        <v>3.7115027077067156E-4</v>
      </c>
      <c r="AK84" s="296">
        <v>5.1841794794058103E-4</v>
      </c>
      <c r="AL84" s="296">
        <v>0</v>
      </c>
      <c r="AM84" s="296">
        <v>0</v>
      </c>
      <c r="AN84" s="296">
        <v>7.5071883616304515E-5</v>
      </c>
      <c r="AO84" s="296">
        <v>3.4068881218849134E-4</v>
      </c>
      <c r="AP84" s="296">
        <v>4.7303573877540263E-4</v>
      </c>
      <c r="AQ84" s="296">
        <v>0</v>
      </c>
      <c r="AR84" s="296">
        <v>2.4906461290407782E-4</v>
      </c>
      <c r="AS84" s="296">
        <v>1.4235249163929156E-4</v>
      </c>
      <c r="AT84" s="296">
        <v>1.3277696824667799E-4</v>
      </c>
      <c r="AU84" s="296">
        <v>1.1706892359027639E-4</v>
      </c>
      <c r="AV84" s="296">
        <v>1.0605006407235771E-4</v>
      </c>
      <c r="AW84" s="296">
        <v>1.4304532177999624E-4</v>
      </c>
      <c r="AX84" s="296">
        <v>1.0556875706339612E-4</v>
      </c>
      <c r="AY84" s="296">
        <v>9.8706581128793754E-5</v>
      </c>
      <c r="AZ84" s="296">
        <v>1.5052589884655474E-4</v>
      </c>
      <c r="BA84" s="296">
        <v>1.379766649589521E-4</v>
      </c>
      <c r="BB84" s="296">
        <v>1.1621308148984872E-4</v>
      </c>
      <c r="BC84" s="296">
        <v>1.9316093910829422E-4</v>
      </c>
      <c r="BD84" s="296">
        <v>1.2861506264298642E-4</v>
      </c>
      <c r="BE84" s="296">
        <v>1.1207743267386953E-4</v>
      </c>
      <c r="BF84" s="296">
        <v>1.1106623964740317E-4</v>
      </c>
      <c r="BG84" s="296">
        <v>1.3114770289312063E-4</v>
      </c>
      <c r="BH84" s="296">
        <v>1.0909365360340518E-4</v>
      </c>
      <c r="BI84" s="296">
        <v>1.0493172424872511E-4</v>
      </c>
      <c r="BJ84" s="296">
        <v>2.2350513799040692E-3</v>
      </c>
      <c r="BK84" s="296">
        <v>9.0366270014983661E-5</v>
      </c>
      <c r="BL84" s="296">
        <v>1.0058948389218538E-4</v>
      </c>
      <c r="BM84" s="296">
        <v>1.2334846759235105E-4</v>
      </c>
      <c r="BN84" s="296">
        <v>7.5851972444706509E-5</v>
      </c>
      <c r="BO84" s="296">
        <v>8.1780522088550401E-4</v>
      </c>
      <c r="BP84" s="296">
        <v>3.5875465398911979E-5</v>
      </c>
      <c r="BQ84" s="296">
        <v>3.862553627020745E-5</v>
      </c>
      <c r="BR84" s="296">
        <v>2.6368100378547775E-5</v>
      </c>
      <c r="BS84" s="296">
        <v>3.9424248904859723E-5</v>
      </c>
      <c r="BT84" s="296">
        <v>2.9889713685868139E-5</v>
      </c>
      <c r="BU84" s="296">
        <v>2.2808596679191888E-5</v>
      </c>
      <c r="BV84" s="296">
        <v>2.9170315219846773E-5</v>
      </c>
      <c r="BW84" s="296">
        <v>7.1370907455974026E-6</v>
      </c>
      <c r="BX84" s="296">
        <v>2.7423083075742989E-5</v>
      </c>
      <c r="BY84" s="296">
        <v>2.494051505560583E-5</v>
      </c>
      <c r="BZ84" s="296">
        <v>8.1441618109316384E-5</v>
      </c>
      <c r="CA84" s="296">
        <v>3.7447536651511995E-5</v>
      </c>
      <c r="CB84" s="296">
        <v>6.7301897771467436E-5</v>
      </c>
      <c r="CC84" s="296">
        <v>3.5268550940274469E-5</v>
      </c>
      <c r="CD84" s="296">
        <v>1.0000420363725915</v>
      </c>
      <c r="CE84" s="296">
        <v>5.4227601485357324E-5</v>
      </c>
      <c r="CF84" s="296">
        <v>1.9246525718035512E-5</v>
      </c>
      <c r="CG84" s="296">
        <v>3.5571705412568536E-5</v>
      </c>
      <c r="CH84" s="296">
        <v>6.0877780614418754E-5</v>
      </c>
      <c r="CI84" s="296">
        <v>9.236113485969495E-5</v>
      </c>
      <c r="CJ84" s="296">
        <v>6.3793784563666249E-5</v>
      </c>
      <c r="CK84" s="296">
        <v>3.3179839428820882E-5</v>
      </c>
      <c r="CL84" s="296">
        <v>6.2070909796863084E-5</v>
      </c>
      <c r="CM84" s="296">
        <v>4.3398644628773524E-5</v>
      </c>
      <c r="CN84" s="296">
        <v>5.871055778515577E-5</v>
      </c>
      <c r="CO84" s="296">
        <v>3.9017745378316757E-5</v>
      </c>
      <c r="CP84" s="296">
        <v>6.089619384273671E-5</v>
      </c>
      <c r="CQ84" s="296">
        <v>2.1606886633962883E-5</v>
      </c>
      <c r="CR84" s="296">
        <v>3.9488765452884446E-5</v>
      </c>
      <c r="CS84" s="296">
        <v>6.7477714983821895E-5</v>
      </c>
      <c r="CT84" s="296">
        <v>2.7419633932173292E-5</v>
      </c>
      <c r="CU84" s="296">
        <v>1.0331163956272833E-4</v>
      </c>
      <c r="CV84" s="296">
        <v>1.5262836854653663E-4</v>
      </c>
      <c r="CW84" s="296">
        <v>2.6334865142359118E-5</v>
      </c>
      <c r="CX84" s="296">
        <v>3.097687086368063E-5</v>
      </c>
      <c r="CY84" s="296">
        <v>3.2038152163439123E-5</v>
      </c>
      <c r="CZ84" s="296">
        <v>2.9170643873705952E-4</v>
      </c>
      <c r="DA84" s="296">
        <v>4.8352532024777519E-5</v>
      </c>
      <c r="DB84" s="326">
        <v>1.0170314481311933</v>
      </c>
      <c r="DC84" s="326">
        <v>0.78279893182952209</v>
      </c>
    </row>
    <row r="85" spans="1:107" s="299" customFormat="1" ht="15" customHeight="1">
      <c r="A85" s="300" t="s">
        <v>410</v>
      </c>
      <c r="B85" s="301" t="s">
        <v>660</v>
      </c>
      <c r="C85" s="295">
        <v>2.9546025165965175E-3</v>
      </c>
      <c r="D85" s="296">
        <v>2.0237978014715787E-3</v>
      </c>
      <c r="E85" s="296">
        <v>1.3413517197202916E-3</v>
      </c>
      <c r="F85" s="296">
        <v>7.6819784713235417E-3</v>
      </c>
      <c r="G85" s="296">
        <v>3.1247423199881864E-3</v>
      </c>
      <c r="H85" s="296">
        <v>0</v>
      </c>
      <c r="I85" s="296">
        <v>0</v>
      </c>
      <c r="J85" s="296">
        <v>1.9149741291046133E-2</v>
      </c>
      <c r="K85" s="296">
        <v>1.6406739307746328E-3</v>
      </c>
      <c r="L85" s="296">
        <v>2.012504005698015E-3</v>
      </c>
      <c r="M85" s="296">
        <v>2.4609277799964367E-3</v>
      </c>
      <c r="N85" s="296">
        <v>1.6345968165014642E-3</v>
      </c>
      <c r="O85" s="296">
        <v>1.23721034940108E-3</v>
      </c>
      <c r="P85" s="296">
        <v>1.5829400282909849E-3</v>
      </c>
      <c r="Q85" s="296">
        <v>1.9791565076100037E-3</v>
      </c>
      <c r="R85" s="296">
        <v>7.6913870583760543E-4</v>
      </c>
      <c r="S85" s="296">
        <v>3.642877142992121E-4</v>
      </c>
      <c r="T85" s="296">
        <v>4.626900330198672E-3</v>
      </c>
      <c r="U85" s="296">
        <v>2.0784179594491828E-3</v>
      </c>
      <c r="V85" s="296">
        <v>4.6965139547824053E-3</v>
      </c>
      <c r="W85" s="296">
        <v>1.925075702839938E-3</v>
      </c>
      <c r="X85" s="296">
        <v>2.2286108938009454E-3</v>
      </c>
      <c r="Y85" s="296">
        <v>3.5631745877818298E-3</v>
      </c>
      <c r="Z85" s="296">
        <v>1.2250772446531493E-3</v>
      </c>
      <c r="AA85" s="296">
        <v>1.6915406779062878E-3</v>
      </c>
      <c r="AB85" s="296">
        <v>2.3828615555350242E-3</v>
      </c>
      <c r="AC85" s="296">
        <v>1.5231712025713267E-3</v>
      </c>
      <c r="AD85" s="296">
        <v>1.0059409358357954E-3</v>
      </c>
      <c r="AE85" s="296">
        <v>1.8213580436417473E-3</v>
      </c>
      <c r="AF85" s="296">
        <v>1.7962787963786548E-3</v>
      </c>
      <c r="AG85" s="296">
        <v>2.223702120153766E-3</v>
      </c>
      <c r="AH85" s="296">
        <v>2.9142294293700685E-3</v>
      </c>
      <c r="AI85" s="296">
        <v>9.890204194247184E-3</v>
      </c>
      <c r="AJ85" s="296">
        <v>4.7259117252118656E-3</v>
      </c>
      <c r="AK85" s="296">
        <v>2.6547304513999991E-3</v>
      </c>
      <c r="AL85" s="296">
        <v>0</v>
      </c>
      <c r="AM85" s="296">
        <v>0</v>
      </c>
      <c r="AN85" s="296">
        <v>1.4772544755432433E-3</v>
      </c>
      <c r="AO85" s="296">
        <v>1.5351968466045592E-3</v>
      </c>
      <c r="AP85" s="296">
        <v>1.3070580256687244E-3</v>
      </c>
      <c r="AQ85" s="296">
        <v>0</v>
      </c>
      <c r="AR85" s="296">
        <v>8.8067432657891562E-4</v>
      </c>
      <c r="AS85" s="296">
        <v>1.675247498314801E-3</v>
      </c>
      <c r="AT85" s="296">
        <v>1.3656155941598165E-3</v>
      </c>
      <c r="AU85" s="296">
        <v>1.5077808513059828E-3</v>
      </c>
      <c r="AV85" s="296">
        <v>1.4355963911376077E-3</v>
      </c>
      <c r="AW85" s="296">
        <v>1.7858438867558112E-3</v>
      </c>
      <c r="AX85" s="296">
        <v>1.3037553760721623E-3</v>
      </c>
      <c r="AY85" s="296">
        <v>9.520024415201738E-4</v>
      </c>
      <c r="AZ85" s="296">
        <v>5.7676979281340744E-3</v>
      </c>
      <c r="BA85" s="296">
        <v>1.1315922202180903E-3</v>
      </c>
      <c r="BB85" s="296">
        <v>2.4167950660116694E-3</v>
      </c>
      <c r="BC85" s="296">
        <v>2.6253985380651E-3</v>
      </c>
      <c r="BD85" s="296">
        <v>8.3196482975816705E-4</v>
      </c>
      <c r="BE85" s="296">
        <v>2.3103419442888347E-3</v>
      </c>
      <c r="BF85" s="296">
        <v>9.384964411142142E-4</v>
      </c>
      <c r="BG85" s="296">
        <v>1.3278163210676739E-3</v>
      </c>
      <c r="BH85" s="296">
        <v>1.0340631000959905E-3</v>
      </c>
      <c r="BI85" s="296">
        <v>2.6850065670133497E-3</v>
      </c>
      <c r="BJ85" s="296">
        <v>7.4640886489071483E-3</v>
      </c>
      <c r="BK85" s="296">
        <v>1.8826167747778423E-3</v>
      </c>
      <c r="BL85" s="296">
        <v>2.1663399181723986E-3</v>
      </c>
      <c r="BM85" s="296">
        <v>2.3023641606940079E-3</v>
      </c>
      <c r="BN85" s="296">
        <v>3.9617737267469151E-4</v>
      </c>
      <c r="BO85" s="296">
        <v>9.6880796590027049E-4</v>
      </c>
      <c r="BP85" s="296">
        <v>7.2981624548686748E-4</v>
      </c>
      <c r="BQ85" s="296">
        <v>2.9624617175662356E-3</v>
      </c>
      <c r="BR85" s="296">
        <v>9.4183003922515673E-3</v>
      </c>
      <c r="BS85" s="296">
        <v>2.9890579490378733E-3</v>
      </c>
      <c r="BT85" s="296">
        <v>9.9378635047305095E-4</v>
      </c>
      <c r="BU85" s="296">
        <v>7.0613958616866314E-4</v>
      </c>
      <c r="BV85" s="296">
        <v>7.3708095064024121E-4</v>
      </c>
      <c r="BW85" s="296">
        <v>2.1665211769326002E-4</v>
      </c>
      <c r="BX85" s="296">
        <v>1.0848009423404636E-2</v>
      </c>
      <c r="BY85" s="296">
        <v>2.2844365093379573E-2</v>
      </c>
      <c r="BZ85" s="296">
        <v>7.7969271196701717E-2</v>
      </c>
      <c r="CA85" s="296">
        <v>5.0313209574715689E-2</v>
      </c>
      <c r="CB85" s="296">
        <v>0.18374385540417082</v>
      </c>
      <c r="CC85" s="296">
        <v>3.6122002613560501E-2</v>
      </c>
      <c r="CD85" s="296">
        <v>9.4966420439763638E-3</v>
      </c>
      <c r="CE85" s="296">
        <v>1.003652976456948</v>
      </c>
      <c r="CF85" s="296">
        <v>2.3511541102534837E-3</v>
      </c>
      <c r="CG85" s="296">
        <v>1.08063876792242E-3</v>
      </c>
      <c r="CH85" s="296">
        <v>1.4172825054049765E-3</v>
      </c>
      <c r="CI85" s="296">
        <v>2.0467257193607174E-3</v>
      </c>
      <c r="CJ85" s="296">
        <v>1.4449537060549551E-3</v>
      </c>
      <c r="CK85" s="296">
        <v>1.0162533107216901E-3</v>
      </c>
      <c r="CL85" s="296">
        <v>8.4425766558811062E-4</v>
      </c>
      <c r="CM85" s="296">
        <v>7.409186544012782E-4</v>
      </c>
      <c r="CN85" s="296">
        <v>9.658752427608939E-4</v>
      </c>
      <c r="CO85" s="296">
        <v>8.8381320098445142E-4</v>
      </c>
      <c r="CP85" s="296">
        <v>1.3752980457637492E-3</v>
      </c>
      <c r="CQ85" s="296">
        <v>2.6772040983084203E-3</v>
      </c>
      <c r="CR85" s="296">
        <v>1.0239534108585754E-3</v>
      </c>
      <c r="CS85" s="296">
        <v>7.631722317410272E-4</v>
      </c>
      <c r="CT85" s="296">
        <v>9.2158490567783604E-4</v>
      </c>
      <c r="CU85" s="296">
        <v>2.322389698497811E-2</v>
      </c>
      <c r="CV85" s="296">
        <v>2.5878163766985124E-3</v>
      </c>
      <c r="CW85" s="296">
        <v>1.0541087639405187E-3</v>
      </c>
      <c r="CX85" s="296">
        <v>2.5123366938429419E-3</v>
      </c>
      <c r="CY85" s="296">
        <v>2.117513303710471E-3</v>
      </c>
      <c r="CZ85" s="296">
        <v>1.6330029831603738E-3</v>
      </c>
      <c r="DA85" s="296">
        <v>9.6156227010604674E-3</v>
      </c>
      <c r="DB85" s="327">
        <v>1.6304479537742378</v>
      </c>
      <c r="DC85" s="327">
        <v>1.2549394799574218</v>
      </c>
    </row>
    <row r="86" spans="1:107" s="299" customFormat="1" ht="15" customHeight="1">
      <c r="A86" s="300" t="s">
        <v>411</v>
      </c>
      <c r="B86" s="301" t="s">
        <v>561</v>
      </c>
      <c r="C86" s="295">
        <v>4.3996749215564587E-4</v>
      </c>
      <c r="D86" s="296">
        <v>5.4172695902896494E-4</v>
      </c>
      <c r="E86" s="296">
        <v>5.7415103550461277E-4</v>
      </c>
      <c r="F86" s="296">
        <v>2.7992864102878308E-3</v>
      </c>
      <c r="G86" s="296">
        <v>7.5905462368339584E-4</v>
      </c>
      <c r="H86" s="296">
        <v>0</v>
      </c>
      <c r="I86" s="296">
        <v>0</v>
      </c>
      <c r="J86" s="296">
        <v>1.6085380927797095E-3</v>
      </c>
      <c r="K86" s="296">
        <v>5.0383766997372725E-4</v>
      </c>
      <c r="L86" s="296">
        <v>4.9739185264331286E-4</v>
      </c>
      <c r="M86" s="296">
        <v>3.0711948316787535E-4</v>
      </c>
      <c r="N86" s="296">
        <v>7.1165420710011076E-4</v>
      </c>
      <c r="O86" s="296">
        <v>4.1038610654718091E-4</v>
      </c>
      <c r="P86" s="296">
        <v>5.3782411859169387E-4</v>
      </c>
      <c r="Q86" s="296">
        <v>3.6623503047892718E-4</v>
      </c>
      <c r="R86" s="296">
        <v>3.4676078747002261E-4</v>
      </c>
      <c r="S86" s="296">
        <v>1.0247370457702606E-3</v>
      </c>
      <c r="T86" s="296">
        <v>1.2413702945700234E-3</v>
      </c>
      <c r="U86" s="296">
        <v>1.0592277968989926E-3</v>
      </c>
      <c r="V86" s="296">
        <v>9.0764601948883851E-4</v>
      </c>
      <c r="W86" s="296">
        <v>1.1244622344542279E-3</v>
      </c>
      <c r="X86" s="296">
        <v>6.8871553435926659E-4</v>
      </c>
      <c r="Y86" s="296">
        <v>1.1889962940393169E-3</v>
      </c>
      <c r="Z86" s="296">
        <v>1.4058852746974785E-3</v>
      </c>
      <c r="AA86" s="296">
        <v>1.4255942299672753E-3</v>
      </c>
      <c r="AB86" s="296">
        <v>9.8629586743271863E-4</v>
      </c>
      <c r="AC86" s="296">
        <v>3.5270320946919963E-3</v>
      </c>
      <c r="AD86" s="296">
        <v>7.023406235259471E-4</v>
      </c>
      <c r="AE86" s="296">
        <v>7.6579339969969789E-4</v>
      </c>
      <c r="AF86" s="296">
        <v>8.7195092503469514E-4</v>
      </c>
      <c r="AG86" s="296">
        <v>7.5843970674715892E-4</v>
      </c>
      <c r="AH86" s="296">
        <v>9.3743905908793873E-4</v>
      </c>
      <c r="AI86" s="296">
        <v>8.7323295393059548E-4</v>
      </c>
      <c r="AJ86" s="296">
        <v>1.0730183020533478E-3</v>
      </c>
      <c r="AK86" s="296">
        <v>8.4850902099748045E-4</v>
      </c>
      <c r="AL86" s="296">
        <v>0</v>
      </c>
      <c r="AM86" s="296">
        <v>0</v>
      </c>
      <c r="AN86" s="296">
        <v>2.3272957417464003E-4</v>
      </c>
      <c r="AO86" s="296">
        <v>5.7548225293980516E-4</v>
      </c>
      <c r="AP86" s="296">
        <v>7.5674596403263396E-4</v>
      </c>
      <c r="AQ86" s="296">
        <v>0</v>
      </c>
      <c r="AR86" s="296">
        <v>5.4341671725878905E-4</v>
      </c>
      <c r="AS86" s="296">
        <v>1.4734812750448081E-3</v>
      </c>
      <c r="AT86" s="296">
        <v>8.9462300476542047E-4</v>
      </c>
      <c r="AU86" s="296">
        <v>9.1271662081303883E-4</v>
      </c>
      <c r="AV86" s="296">
        <v>1.2506055415318186E-3</v>
      </c>
      <c r="AW86" s="296">
        <v>1.1221001033105268E-3</v>
      </c>
      <c r="AX86" s="296">
        <v>9.1225265849979311E-4</v>
      </c>
      <c r="AY86" s="296">
        <v>9.582441237624813E-4</v>
      </c>
      <c r="AZ86" s="296">
        <v>1.2915522323261391E-3</v>
      </c>
      <c r="BA86" s="296">
        <v>1.051702009968713E-3</v>
      </c>
      <c r="BB86" s="296">
        <v>2.202926599678366E-3</v>
      </c>
      <c r="BC86" s="296">
        <v>7.530930752511697E-4</v>
      </c>
      <c r="BD86" s="296">
        <v>1.1780260246008806E-3</v>
      </c>
      <c r="BE86" s="296">
        <v>1.0199186542358409E-3</v>
      </c>
      <c r="BF86" s="296">
        <v>6.8104626002797857E-4</v>
      </c>
      <c r="BG86" s="296">
        <v>7.2002979818257804E-4</v>
      </c>
      <c r="BH86" s="296">
        <v>7.1586480108427788E-4</v>
      </c>
      <c r="BI86" s="296">
        <v>1.0908388830836128E-3</v>
      </c>
      <c r="BJ86" s="296">
        <v>1.6013299605719322E-3</v>
      </c>
      <c r="BK86" s="296">
        <v>7.983418957792374E-4</v>
      </c>
      <c r="BL86" s="296">
        <v>1.6741263971978627E-3</v>
      </c>
      <c r="BM86" s="296">
        <v>1.2891076830507402E-3</v>
      </c>
      <c r="BN86" s="296">
        <v>9.0200041971426836E-4</v>
      </c>
      <c r="BO86" s="296">
        <v>3.0897209334984957E-3</v>
      </c>
      <c r="BP86" s="296">
        <v>2.2180338918310182E-3</v>
      </c>
      <c r="BQ86" s="296">
        <v>1.7442061614033968E-3</v>
      </c>
      <c r="BR86" s="296">
        <v>2.5177882625566938E-3</v>
      </c>
      <c r="BS86" s="296">
        <v>2.7262268604850734E-3</v>
      </c>
      <c r="BT86" s="296">
        <v>1.0237471393221726E-2</v>
      </c>
      <c r="BU86" s="296">
        <v>1.5154862397017191E-3</v>
      </c>
      <c r="BV86" s="296">
        <v>2.1116243074687738E-3</v>
      </c>
      <c r="BW86" s="296">
        <v>6.7057726537583817E-4</v>
      </c>
      <c r="BX86" s="296">
        <v>2.1386201882663282E-3</v>
      </c>
      <c r="BY86" s="296">
        <v>1.1444154548864423E-3</v>
      </c>
      <c r="BZ86" s="296">
        <v>1.1433385389095934E-3</v>
      </c>
      <c r="CA86" s="296">
        <v>2.7919020523492176E-3</v>
      </c>
      <c r="CB86" s="296">
        <v>1.8226532548298133E-3</v>
      </c>
      <c r="CC86" s="296">
        <v>2.9502927075078893E-3</v>
      </c>
      <c r="CD86" s="296">
        <v>1.9918881944207419E-3</v>
      </c>
      <c r="CE86" s="296">
        <v>1.6401047047431142E-3</v>
      </c>
      <c r="CF86" s="296">
        <v>1.0003188863886334</v>
      </c>
      <c r="CG86" s="296">
        <v>1.2999386492475454E-2</v>
      </c>
      <c r="CH86" s="296">
        <v>5.3761268652437822E-3</v>
      </c>
      <c r="CI86" s="296">
        <v>3.0450884185055809E-3</v>
      </c>
      <c r="CJ86" s="296">
        <v>7.2742334227209318E-3</v>
      </c>
      <c r="CK86" s="296">
        <v>2.3678712767989103E-3</v>
      </c>
      <c r="CL86" s="296">
        <v>8.1655923840776162E-3</v>
      </c>
      <c r="CM86" s="296">
        <v>1.1613330931778594E-3</v>
      </c>
      <c r="CN86" s="296">
        <v>7.4656833318644238E-3</v>
      </c>
      <c r="CO86" s="296">
        <v>1.1301262046671775E-3</v>
      </c>
      <c r="CP86" s="296">
        <v>9.9973854844958125E-3</v>
      </c>
      <c r="CQ86" s="296">
        <v>1.9215248856657616E-3</v>
      </c>
      <c r="CR86" s="296">
        <v>3.2061867595219356E-3</v>
      </c>
      <c r="CS86" s="296">
        <v>1.3170632046834976E-3</v>
      </c>
      <c r="CT86" s="296">
        <v>1.8153224048655337E-3</v>
      </c>
      <c r="CU86" s="296">
        <v>2.1879040037895044E-3</v>
      </c>
      <c r="CV86" s="296">
        <v>2.3576940817939293E-3</v>
      </c>
      <c r="CW86" s="296">
        <v>1.6585693134901905E-3</v>
      </c>
      <c r="CX86" s="296">
        <v>1.664738580441461E-3</v>
      </c>
      <c r="CY86" s="296">
        <v>3.3668695755719675E-3</v>
      </c>
      <c r="CZ86" s="296">
        <v>4.3478580906477615E-4</v>
      </c>
      <c r="DA86" s="296">
        <v>3.1060347876216161E-3</v>
      </c>
      <c r="DB86" s="327">
        <v>1.1832096802583749</v>
      </c>
      <c r="DC86" s="327">
        <v>0.91070465474645568</v>
      </c>
    </row>
    <row r="87" spans="1:107" s="299" customFormat="1" ht="15" customHeight="1">
      <c r="A87" s="300" t="s">
        <v>412</v>
      </c>
      <c r="B87" s="301" t="s">
        <v>661</v>
      </c>
      <c r="C87" s="295">
        <v>2.0942705762486522E-3</v>
      </c>
      <c r="D87" s="296">
        <v>2.0772863105694341E-3</v>
      </c>
      <c r="E87" s="296">
        <v>3.4381280008228747E-3</v>
      </c>
      <c r="F87" s="296">
        <v>7.831208682460955E-3</v>
      </c>
      <c r="G87" s="296">
        <v>4.9678922365709319E-3</v>
      </c>
      <c r="H87" s="296">
        <v>0</v>
      </c>
      <c r="I87" s="296">
        <v>0</v>
      </c>
      <c r="J87" s="296">
        <v>5.1257509789563215E-3</v>
      </c>
      <c r="K87" s="296">
        <v>2.0148076625037532E-3</v>
      </c>
      <c r="L87" s="296">
        <v>4.1081971170214022E-3</v>
      </c>
      <c r="M87" s="296">
        <v>1.6629221424972098E-3</v>
      </c>
      <c r="N87" s="296">
        <v>2.408481343507326E-3</v>
      </c>
      <c r="O87" s="296">
        <v>2.5186171569135936E-3</v>
      </c>
      <c r="P87" s="296">
        <v>2.1796327644606306E-3</v>
      </c>
      <c r="Q87" s="296">
        <v>1.5368155438864948E-3</v>
      </c>
      <c r="R87" s="296">
        <v>1.4617722241320233E-3</v>
      </c>
      <c r="S87" s="296">
        <v>1.2502301956367847E-3</v>
      </c>
      <c r="T87" s="296">
        <v>4.7614778969819888E-3</v>
      </c>
      <c r="U87" s="296">
        <v>3.5219197321019226E-3</v>
      </c>
      <c r="V87" s="296">
        <v>3.2178482303878973E-3</v>
      </c>
      <c r="W87" s="296">
        <v>4.4111006743773572E-3</v>
      </c>
      <c r="X87" s="296">
        <v>3.1459320859471345E-3</v>
      </c>
      <c r="Y87" s="296">
        <v>4.6202050772942149E-3</v>
      </c>
      <c r="Z87" s="296">
        <v>3.9372919956597351E-3</v>
      </c>
      <c r="AA87" s="296">
        <v>4.4398388116392209E-3</v>
      </c>
      <c r="AB87" s="296">
        <v>2.949184905605585E-3</v>
      </c>
      <c r="AC87" s="296">
        <v>2.2270539670478515E-2</v>
      </c>
      <c r="AD87" s="296">
        <v>2.7727427444966309E-3</v>
      </c>
      <c r="AE87" s="296">
        <v>3.7229312481395038E-3</v>
      </c>
      <c r="AF87" s="296">
        <v>2.3796053677973845E-3</v>
      </c>
      <c r="AG87" s="296">
        <v>3.4478046290239463E-3</v>
      </c>
      <c r="AH87" s="296">
        <v>4.1651225220101463E-3</v>
      </c>
      <c r="AI87" s="296">
        <v>3.3119509263011453E-3</v>
      </c>
      <c r="AJ87" s="296">
        <v>3.9151873283634038E-3</v>
      </c>
      <c r="AK87" s="296">
        <v>3.2734110359921992E-3</v>
      </c>
      <c r="AL87" s="296">
        <v>0</v>
      </c>
      <c r="AM87" s="296">
        <v>0</v>
      </c>
      <c r="AN87" s="296">
        <v>8.0073186385650082E-4</v>
      </c>
      <c r="AO87" s="296">
        <v>2.2931988972658135E-3</v>
      </c>
      <c r="AP87" s="296">
        <v>2.3896201408400118E-3</v>
      </c>
      <c r="AQ87" s="296">
        <v>0</v>
      </c>
      <c r="AR87" s="296">
        <v>1.7810114731684893E-3</v>
      </c>
      <c r="AS87" s="296">
        <v>5.8770297380106107E-3</v>
      </c>
      <c r="AT87" s="296">
        <v>2.4306094471254779E-3</v>
      </c>
      <c r="AU87" s="296">
        <v>4.1950100177569234E-3</v>
      </c>
      <c r="AV87" s="296">
        <v>4.8338259478234152E-3</v>
      </c>
      <c r="AW87" s="296">
        <v>4.0544134409489186E-3</v>
      </c>
      <c r="AX87" s="296">
        <v>3.0870004392563009E-3</v>
      </c>
      <c r="AY87" s="296">
        <v>3.2806586665643806E-3</v>
      </c>
      <c r="AZ87" s="296">
        <v>4.6457906710976179E-3</v>
      </c>
      <c r="BA87" s="296">
        <v>3.9102664992911821E-3</v>
      </c>
      <c r="BB87" s="296">
        <v>9.3159726029456765E-3</v>
      </c>
      <c r="BC87" s="296">
        <v>3.0385363929464021E-3</v>
      </c>
      <c r="BD87" s="296">
        <v>4.4295331089089897E-3</v>
      </c>
      <c r="BE87" s="296">
        <v>3.6448993555460566E-3</v>
      </c>
      <c r="BF87" s="296">
        <v>2.1538105309088784E-3</v>
      </c>
      <c r="BG87" s="296">
        <v>2.9701448939100494E-3</v>
      </c>
      <c r="BH87" s="296">
        <v>2.8636629007181271E-3</v>
      </c>
      <c r="BI87" s="296">
        <v>3.1643262260629651E-3</v>
      </c>
      <c r="BJ87" s="296">
        <v>2.9956056532453707E-3</v>
      </c>
      <c r="BK87" s="296">
        <v>2.5401966490062929E-3</v>
      </c>
      <c r="BL87" s="296">
        <v>1.7633378008348213E-2</v>
      </c>
      <c r="BM87" s="296">
        <v>7.9564077988691952E-3</v>
      </c>
      <c r="BN87" s="296">
        <v>1.4549173830327791E-3</v>
      </c>
      <c r="BO87" s="296">
        <v>2.6435883042843339E-3</v>
      </c>
      <c r="BP87" s="296">
        <v>7.8694405959309766E-3</v>
      </c>
      <c r="BQ87" s="296">
        <v>8.5969547869569219E-3</v>
      </c>
      <c r="BR87" s="296">
        <v>2.0670288215416378E-2</v>
      </c>
      <c r="BS87" s="296">
        <v>1.6176694182345342E-2</v>
      </c>
      <c r="BT87" s="296">
        <v>1.6028380584685475E-2</v>
      </c>
      <c r="BU87" s="296">
        <v>7.4157608522335793E-3</v>
      </c>
      <c r="BV87" s="296">
        <v>8.9994952436785042E-3</v>
      </c>
      <c r="BW87" s="296">
        <v>1.8013827160454708E-3</v>
      </c>
      <c r="BX87" s="296">
        <v>7.1022659537388283E-3</v>
      </c>
      <c r="BY87" s="296">
        <v>5.973364340530217E-3</v>
      </c>
      <c r="BZ87" s="296">
        <v>4.2041287160679399E-3</v>
      </c>
      <c r="CA87" s="296">
        <v>4.7879237395984771E-2</v>
      </c>
      <c r="CB87" s="296">
        <v>6.2182701074364006E-3</v>
      </c>
      <c r="CC87" s="296">
        <v>8.3087608951111797E-3</v>
      </c>
      <c r="CD87" s="296">
        <v>6.6709691588896216E-3</v>
      </c>
      <c r="CE87" s="296">
        <v>8.3724356680171513E-3</v>
      </c>
      <c r="CF87" s="296">
        <v>1.3236201362136941E-2</v>
      </c>
      <c r="CG87" s="296">
        <v>1.1890451617174476</v>
      </c>
      <c r="CH87" s="296">
        <v>4.9239144123884374E-2</v>
      </c>
      <c r="CI87" s="296">
        <v>3.0479211115528419E-2</v>
      </c>
      <c r="CJ87" s="296">
        <v>1.0674785683409339E-2</v>
      </c>
      <c r="CK87" s="296">
        <v>2.7316992404334268E-3</v>
      </c>
      <c r="CL87" s="296">
        <v>1.8916158471415197E-2</v>
      </c>
      <c r="CM87" s="296">
        <v>3.9620026203659149E-3</v>
      </c>
      <c r="CN87" s="296">
        <v>1.3156820836586324E-2</v>
      </c>
      <c r="CO87" s="296">
        <v>2.4820740649731696E-3</v>
      </c>
      <c r="CP87" s="296">
        <v>2.0583690135980697E-2</v>
      </c>
      <c r="CQ87" s="296">
        <v>4.8159407200485142E-3</v>
      </c>
      <c r="CR87" s="296">
        <v>2.59122377160712E-2</v>
      </c>
      <c r="CS87" s="296">
        <v>4.6674460511140449E-3</v>
      </c>
      <c r="CT87" s="296">
        <v>7.7293447599588736E-3</v>
      </c>
      <c r="CU87" s="296">
        <v>8.3325595497234749E-3</v>
      </c>
      <c r="CV87" s="296">
        <v>1.0436642668646235E-2</v>
      </c>
      <c r="CW87" s="296">
        <v>7.4085292537539931E-3</v>
      </c>
      <c r="CX87" s="296">
        <v>4.841016013075035E-3</v>
      </c>
      <c r="CY87" s="296">
        <v>5.5316576158536655E-3</v>
      </c>
      <c r="CZ87" s="296">
        <v>2.7174530770923883E-3</v>
      </c>
      <c r="DA87" s="296">
        <v>4.1825607264486447E-2</v>
      </c>
      <c r="DB87" s="326">
        <v>1.9003374683455789</v>
      </c>
      <c r="DC87" s="326">
        <v>1.4626707395036664</v>
      </c>
    </row>
    <row r="88" spans="1:107" s="299" customFormat="1" ht="15" customHeight="1">
      <c r="A88" s="300" t="s">
        <v>413</v>
      </c>
      <c r="B88" s="301" t="s">
        <v>662</v>
      </c>
      <c r="C88" s="295">
        <v>3.4021978521330264E-4</v>
      </c>
      <c r="D88" s="296">
        <v>3.0598102326001364E-4</v>
      </c>
      <c r="E88" s="296">
        <v>5.4534148786117168E-4</v>
      </c>
      <c r="F88" s="296">
        <v>7.5712627966530209E-4</v>
      </c>
      <c r="G88" s="296">
        <v>3.8637799060669729E-4</v>
      </c>
      <c r="H88" s="296">
        <v>0</v>
      </c>
      <c r="I88" s="296">
        <v>0</v>
      </c>
      <c r="J88" s="296">
        <v>1.2381984312363975E-3</v>
      </c>
      <c r="K88" s="296">
        <v>1.0144750943419801E-3</v>
      </c>
      <c r="L88" s="296">
        <v>4.3715974417458725E-4</v>
      </c>
      <c r="M88" s="296">
        <v>3.0091759614707462E-4</v>
      </c>
      <c r="N88" s="296">
        <v>3.1782121835817706E-3</v>
      </c>
      <c r="O88" s="296">
        <v>1.4806403291723856E-3</v>
      </c>
      <c r="P88" s="296">
        <v>4.7553918190298989E-3</v>
      </c>
      <c r="Q88" s="296">
        <v>3.0262936307021328E-4</v>
      </c>
      <c r="R88" s="296">
        <v>1.994030183112601E-4</v>
      </c>
      <c r="S88" s="296">
        <v>2.8662544220382839E-4</v>
      </c>
      <c r="T88" s="296">
        <v>7.0998540736440263E-4</v>
      </c>
      <c r="U88" s="296">
        <v>1.6403139417635391E-3</v>
      </c>
      <c r="V88" s="296">
        <v>2.3910955913156624E-3</v>
      </c>
      <c r="W88" s="296">
        <v>2.1233425851971705E-3</v>
      </c>
      <c r="X88" s="296">
        <v>4.8697739790133854E-4</v>
      </c>
      <c r="Y88" s="296">
        <v>8.641180515845721E-4</v>
      </c>
      <c r="Z88" s="296">
        <v>1.2335496991394033E-3</v>
      </c>
      <c r="AA88" s="296">
        <v>6.5278759221029019E-4</v>
      </c>
      <c r="AB88" s="296">
        <v>4.2664092865372851E-4</v>
      </c>
      <c r="AC88" s="296">
        <v>8.9145704999740814E-3</v>
      </c>
      <c r="AD88" s="296">
        <v>8.977642438610673E-4</v>
      </c>
      <c r="AE88" s="296">
        <v>3.5168349358389271E-4</v>
      </c>
      <c r="AF88" s="296">
        <v>8.2810881664671545E-4</v>
      </c>
      <c r="AG88" s="296">
        <v>1.0654331914676947E-3</v>
      </c>
      <c r="AH88" s="296">
        <v>1.5031879215976563E-3</v>
      </c>
      <c r="AI88" s="296">
        <v>9.2019481591434752E-4</v>
      </c>
      <c r="AJ88" s="296">
        <v>6.1619393383502787E-4</v>
      </c>
      <c r="AK88" s="296">
        <v>7.8245592840122096E-4</v>
      </c>
      <c r="AL88" s="296">
        <v>0</v>
      </c>
      <c r="AM88" s="296">
        <v>0</v>
      </c>
      <c r="AN88" s="296">
        <v>1.803849671019948E-4</v>
      </c>
      <c r="AO88" s="296">
        <v>3.220105804580993E-4</v>
      </c>
      <c r="AP88" s="296">
        <v>3.0616921221282903E-4</v>
      </c>
      <c r="AQ88" s="296">
        <v>0</v>
      </c>
      <c r="AR88" s="296">
        <v>3.032029463567862E-4</v>
      </c>
      <c r="AS88" s="296">
        <v>6.9856558241107656E-4</v>
      </c>
      <c r="AT88" s="296">
        <v>4.5071309102106248E-4</v>
      </c>
      <c r="AU88" s="296">
        <v>1.0646075052838033E-3</v>
      </c>
      <c r="AV88" s="296">
        <v>9.7711846234553503E-4</v>
      </c>
      <c r="AW88" s="296">
        <v>1.3220205794519594E-3</v>
      </c>
      <c r="AX88" s="296">
        <v>1.6852289938795318E-3</v>
      </c>
      <c r="AY88" s="296">
        <v>7.4469361200942734E-4</v>
      </c>
      <c r="AZ88" s="296">
        <v>1.3512460768668199E-3</v>
      </c>
      <c r="BA88" s="296">
        <v>2.5916715353486528E-3</v>
      </c>
      <c r="BB88" s="296">
        <v>1.4155434507289062E-3</v>
      </c>
      <c r="BC88" s="296">
        <v>1.0011201298606661E-3</v>
      </c>
      <c r="BD88" s="296">
        <v>1.870998237833442E-3</v>
      </c>
      <c r="BE88" s="296">
        <v>1.4798572605405284E-3</v>
      </c>
      <c r="BF88" s="296">
        <v>1.8316531807544324E-3</v>
      </c>
      <c r="BG88" s="296">
        <v>6.294218611762138E-4</v>
      </c>
      <c r="BH88" s="296">
        <v>1.4622555068729438E-3</v>
      </c>
      <c r="BI88" s="296">
        <v>1.3262467402066522E-3</v>
      </c>
      <c r="BJ88" s="296">
        <v>5.4046610230029614E-4</v>
      </c>
      <c r="BK88" s="296">
        <v>7.4581737542695869E-4</v>
      </c>
      <c r="BL88" s="296">
        <v>4.7105795285054346E-4</v>
      </c>
      <c r="BM88" s="296">
        <v>6.6765393980768267E-4</v>
      </c>
      <c r="BN88" s="296">
        <v>7.1671490992753645E-4</v>
      </c>
      <c r="BO88" s="296">
        <v>1.4564792396633192E-3</v>
      </c>
      <c r="BP88" s="296">
        <v>1.2051309109263337E-3</v>
      </c>
      <c r="BQ88" s="296">
        <v>8.8300456257312584E-4</v>
      </c>
      <c r="BR88" s="296">
        <v>1.5007255263566994E-3</v>
      </c>
      <c r="BS88" s="296">
        <v>3.5372850197670147E-3</v>
      </c>
      <c r="BT88" s="296">
        <v>5.9844086751684638E-3</v>
      </c>
      <c r="BU88" s="296">
        <v>4.2402454947075294E-3</v>
      </c>
      <c r="BV88" s="296">
        <v>3.5316353281164489E-3</v>
      </c>
      <c r="BW88" s="296">
        <v>3.7250174347413535E-4</v>
      </c>
      <c r="BX88" s="296">
        <v>1.4484747415569185E-3</v>
      </c>
      <c r="BY88" s="296">
        <v>1.1950438368095754E-3</v>
      </c>
      <c r="BZ88" s="296">
        <v>1.058444596163734E-3</v>
      </c>
      <c r="CA88" s="296">
        <v>1.8618465675027335E-3</v>
      </c>
      <c r="CB88" s="296">
        <v>2.7988330388109594E-3</v>
      </c>
      <c r="CC88" s="296">
        <v>1.7425642716209827E-3</v>
      </c>
      <c r="CD88" s="296">
        <v>8.1281356788629085E-4</v>
      </c>
      <c r="CE88" s="296">
        <v>3.0174553487844502E-3</v>
      </c>
      <c r="CF88" s="296">
        <v>5.2184459767671274E-4</v>
      </c>
      <c r="CG88" s="296">
        <v>4.5962249480621976E-3</v>
      </c>
      <c r="CH88" s="296">
        <v>1.0415699932553051</v>
      </c>
      <c r="CI88" s="296">
        <v>5.8162870631522827E-3</v>
      </c>
      <c r="CJ88" s="296">
        <v>1.1130725883853243E-3</v>
      </c>
      <c r="CK88" s="296">
        <v>1.0889225413328891E-3</v>
      </c>
      <c r="CL88" s="296">
        <v>7.8200981408988205E-4</v>
      </c>
      <c r="CM88" s="296">
        <v>8.0240999668359765E-4</v>
      </c>
      <c r="CN88" s="296">
        <v>9.4881704997875011E-4</v>
      </c>
      <c r="CO88" s="296">
        <v>9.1556446544392061E-4</v>
      </c>
      <c r="CP88" s="296">
        <v>2.0172954357964186E-3</v>
      </c>
      <c r="CQ88" s="296">
        <v>2.0690686089056905E-3</v>
      </c>
      <c r="CR88" s="296">
        <v>0.44055378583883242</v>
      </c>
      <c r="CS88" s="296">
        <v>8.5208028265505308E-4</v>
      </c>
      <c r="CT88" s="296">
        <v>3.0696733460703804E-3</v>
      </c>
      <c r="CU88" s="296">
        <v>2.3280098785251431E-3</v>
      </c>
      <c r="CV88" s="296">
        <v>8.5406819686686397E-3</v>
      </c>
      <c r="CW88" s="296">
        <v>7.2704305997668564E-3</v>
      </c>
      <c r="CX88" s="296">
        <v>4.6684307824843571E-3</v>
      </c>
      <c r="CY88" s="296">
        <v>2.1261214189832235E-3</v>
      </c>
      <c r="CZ88" s="296">
        <v>5.0110163258440337E-4</v>
      </c>
      <c r="DA88" s="296">
        <v>1.6805185565851057E-3</v>
      </c>
      <c r="DB88" s="326">
        <v>1.6385727805611792</v>
      </c>
      <c r="DC88" s="326">
        <v>1.2611930778592413</v>
      </c>
    </row>
    <row r="89" spans="1:107" s="299" customFormat="1" ht="15" customHeight="1">
      <c r="A89" s="300" t="s">
        <v>414</v>
      </c>
      <c r="B89" s="301" t="s">
        <v>663</v>
      </c>
      <c r="C89" s="295">
        <v>1.7423528801350731E-3</v>
      </c>
      <c r="D89" s="296">
        <v>2.2583886868400684E-3</v>
      </c>
      <c r="E89" s="296">
        <v>3.3795535322290442E-3</v>
      </c>
      <c r="F89" s="296">
        <v>4.4442995186001104E-3</v>
      </c>
      <c r="G89" s="296">
        <v>2.327417738319864E-3</v>
      </c>
      <c r="H89" s="296">
        <v>0</v>
      </c>
      <c r="I89" s="296">
        <v>0</v>
      </c>
      <c r="J89" s="296">
        <v>4.0603986394521603E-3</v>
      </c>
      <c r="K89" s="296">
        <v>2.2923022639770381E-3</v>
      </c>
      <c r="L89" s="296">
        <v>2.4027906163942882E-3</v>
      </c>
      <c r="M89" s="296">
        <v>1.4508155266621874E-3</v>
      </c>
      <c r="N89" s="296">
        <v>3.8064282208355562E-3</v>
      </c>
      <c r="O89" s="296">
        <v>2.6257337275876116E-3</v>
      </c>
      <c r="P89" s="296">
        <v>3.9466591840980648E-3</v>
      </c>
      <c r="Q89" s="296">
        <v>2.4186236194948976E-3</v>
      </c>
      <c r="R89" s="296">
        <v>1.2828508299409943E-3</v>
      </c>
      <c r="S89" s="296">
        <v>1.0699569447641078E-3</v>
      </c>
      <c r="T89" s="296">
        <v>4.0115149945464668E-3</v>
      </c>
      <c r="U89" s="296">
        <v>4.6796684398566222E-3</v>
      </c>
      <c r="V89" s="296">
        <v>4.550137086066464E-3</v>
      </c>
      <c r="W89" s="296">
        <v>4.4375790485248531E-3</v>
      </c>
      <c r="X89" s="296">
        <v>3.4041273580517578E-3</v>
      </c>
      <c r="Y89" s="296">
        <v>6.4729325717124142E-3</v>
      </c>
      <c r="Z89" s="296">
        <v>5.6672415102553171E-3</v>
      </c>
      <c r="AA89" s="296">
        <v>6.2613832741688124E-3</v>
      </c>
      <c r="AB89" s="296">
        <v>4.324118762057203E-3</v>
      </c>
      <c r="AC89" s="296">
        <v>1.3795898915256826E-2</v>
      </c>
      <c r="AD89" s="296">
        <v>4.0786101867193083E-3</v>
      </c>
      <c r="AE89" s="296">
        <v>2.4287036147631054E-3</v>
      </c>
      <c r="AF89" s="296">
        <v>2.4816728766547569E-3</v>
      </c>
      <c r="AG89" s="296">
        <v>5.3698524884914309E-3</v>
      </c>
      <c r="AH89" s="296">
        <v>5.0136497714487185E-3</v>
      </c>
      <c r="AI89" s="296">
        <v>4.5381366095947669E-3</v>
      </c>
      <c r="AJ89" s="296">
        <v>3.9790474797349526E-3</v>
      </c>
      <c r="AK89" s="296">
        <v>5.7645697267291462E-3</v>
      </c>
      <c r="AL89" s="296">
        <v>0</v>
      </c>
      <c r="AM89" s="296">
        <v>0</v>
      </c>
      <c r="AN89" s="296">
        <v>9.0286409139943714E-4</v>
      </c>
      <c r="AO89" s="296">
        <v>2.9296293533024216E-3</v>
      </c>
      <c r="AP89" s="296">
        <v>2.843103297240772E-3</v>
      </c>
      <c r="AQ89" s="296">
        <v>0</v>
      </c>
      <c r="AR89" s="296">
        <v>2.304266979497665E-3</v>
      </c>
      <c r="AS89" s="296">
        <v>3.6702736956816663E-3</v>
      </c>
      <c r="AT89" s="296">
        <v>3.2394660797021987E-3</v>
      </c>
      <c r="AU89" s="296">
        <v>4.7833077924065723E-3</v>
      </c>
      <c r="AV89" s="296">
        <v>7.0716303352519909E-3</v>
      </c>
      <c r="AW89" s="296">
        <v>4.6127453839960794E-3</v>
      </c>
      <c r="AX89" s="296">
        <v>5.8033018611794371E-3</v>
      </c>
      <c r="AY89" s="296">
        <v>5.9161104103655007E-3</v>
      </c>
      <c r="AZ89" s="296">
        <v>9.0918758577141733E-3</v>
      </c>
      <c r="BA89" s="296">
        <v>3.5817202652174986E-3</v>
      </c>
      <c r="BB89" s="296">
        <v>8.7034986477144242E-3</v>
      </c>
      <c r="BC89" s="296">
        <v>7.2838889651088111E-3</v>
      </c>
      <c r="BD89" s="296">
        <v>8.8669704834364628E-3</v>
      </c>
      <c r="BE89" s="296">
        <v>1.6496164219935036E-2</v>
      </c>
      <c r="BF89" s="296">
        <v>2.97366467457296E-3</v>
      </c>
      <c r="BG89" s="296">
        <v>3.7794024059061102E-3</v>
      </c>
      <c r="BH89" s="296">
        <v>3.7727153046641219E-3</v>
      </c>
      <c r="BI89" s="296">
        <v>3.7560992250350238E-3</v>
      </c>
      <c r="BJ89" s="296">
        <v>2.6620599925183774E-3</v>
      </c>
      <c r="BK89" s="296">
        <v>2.7069623932765444E-3</v>
      </c>
      <c r="BL89" s="296">
        <v>2.8018507527988426E-3</v>
      </c>
      <c r="BM89" s="296">
        <v>3.660511641895711E-3</v>
      </c>
      <c r="BN89" s="296">
        <v>4.0344050326282799E-3</v>
      </c>
      <c r="BO89" s="296">
        <v>3.7981224994556952E-3</v>
      </c>
      <c r="BP89" s="296">
        <v>1.4078945203223461E-2</v>
      </c>
      <c r="BQ89" s="296">
        <v>5.5426914564263305E-3</v>
      </c>
      <c r="BR89" s="296">
        <v>9.8529570114123284E-3</v>
      </c>
      <c r="BS89" s="296">
        <v>1.2095001566576197E-2</v>
      </c>
      <c r="BT89" s="296">
        <v>2.3221890276482693E-2</v>
      </c>
      <c r="BU89" s="296">
        <v>9.4345463101955501E-3</v>
      </c>
      <c r="BV89" s="296">
        <v>4.8716638576949637E-3</v>
      </c>
      <c r="BW89" s="296">
        <v>1.4862504442781945E-3</v>
      </c>
      <c r="BX89" s="296">
        <v>3.4851383188511495E-3</v>
      </c>
      <c r="BY89" s="296">
        <v>5.0607272757245275E-3</v>
      </c>
      <c r="BZ89" s="296">
        <v>4.1323508778657635E-3</v>
      </c>
      <c r="CA89" s="296">
        <v>6.3896932846389176E-3</v>
      </c>
      <c r="CB89" s="296">
        <v>7.6394161430424516E-3</v>
      </c>
      <c r="CC89" s="296">
        <v>7.3480158011741186E-3</v>
      </c>
      <c r="CD89" s="296">
        <v>9.3502705339079707E-3</v>
      </c>
      <c r="CE89" s="296">
        <v>1.4106440435455926E-2</v>
      </c>
      <c r="CF89" s="296">
        <v>6.4715539247981232E-3</v>
      </c>
      <c r="CG89" s="296">
        <v>2.7707855695567798E-2</v>
      </c>
      <c r="CH89" s="296">
        <v>0.10856672183753988</v>
      </c>
      <c r="CI89" s="296">
        <v>1.0317258686330626</v>
      </c>
      <c r="CJ89" s="296">
        <v>1.3256595222388902E-2</v>
      </c>
      <c r="CK89" s="296">
        <v>5.5298505760626865E-3</v>
      </c>
      <c r="CL89" s="296">
        <v>1.544267084753188E-2</v>
      </c>
      <c r="CM89" s="296">
        <v>5.2707429541388141E-3</v>
      </c>
      <c r="CN89" s="296">
        <v>9.6611323474895417E-3</v>
      </c>
      <c r="CO89" s="296">
        <v>2.4452094378928429E-3</v>
      </c>
      <c r="CP89" s="296">
        <v>2.4028879532995977E-2</v>
      </c>
      <c r="CQ89" s="296">
        <v>7.8814513569340806E-3</v>
      </c>
      <c r="CR89" s="296">
        <v>0.1267044139238096</v>
      </c>
      <c r="CS89" s="296">
        <v>2.4414895971228393E-3</v>
      </c>
      <c r="CT89" s="296">
        <v>1.0688195101431873E-2</v>
      </c>
      <c r="CU89" s="296">
        <v>8.2839215817375571E-3</v>
      </c>
      <c r="CV89" s="296">
        <v>4.5369443351152726E-3</v>
      </c>
      <c r="CW89" s="296">
        <v>4.345954982859424E-3</v>
      </c>
      <c r="CX89" s="296">
        <v>1.1158553989120931E-2</v>
      </c>
      <c r="CY89" s="296">
        <v>6.0213627216470812E-3</v>
      </c>
      <c r="CZ89" s="296">
        <v>1.791702618625064E-3</v>
      </c>
      <c r="DA89" s="296">
        <v>8.8227546719371781E-3</v>
      </c>
      <c r="DB89" s="326">
        <v>1.8436938529726266</v>
      </c>
      <c r="DC89" s="326">
        <v>1.419072715381221</v>
      </c>
    </row>
    <row r="90" spans="1:107" s="299" customFormat="1" ht="15" customHeight="1">
      <c r="A90" s="300" t="s">
        <v>415</v>
      </c>
      <c r="B90" s="301" t="s">
        <v>664</v>
      </c>
      <c r="C90" s="295">
        <v>3.3790908252848023E-3</v>
      </c>
      <c r="D90" s="296">
        <v>3.3966566522789514E-3</v>
      </c>
      <c r="E90" s="296">
        <v>4.0149028267639541E-3</v>
      </c>
      <c r="F90" s="296">
        <v>1.3879012248260752E-2</v>
      </c>
      <c r="G90" s="296">
        <v>3.35790940421845E-3</v>
      </c>
      <c r="H90" s="296">
        <v>0</v>
      </c>
      <c r="I90" s="296">
        <v>0</v>
      </c>
      <c r="J90" s="296">
        <v>1.5397483641378007E-3</v>
      </c>
      <c r="K90" s="296">
        <v>2.1269135518797583E-3</v>
      </c>
      <c r="L90" s="296">
        <v>1.0776386547787845E-3</v>
      </c>
      <c r="M90" s="296">
        <v>1.7418428853694845E-3</v>
      </c>
      <c r="N90" s="296">
        <v>4.6991798737943281E-4</v>
      </c>
      <c r="O90" s="296">
        <v>7.2216277288805687E-4</v>
      </c>
      <c r="P90" s="296">
        <v>1.8882609530701787E-3</v>
      </c>
      <c r="Q90" s="296">
        <v>8.8169956196926897E-4</v>
      </c>
      <c r="R90" s="296">
        <v>3.6413204823549733E-4</v>
      </c>
      <c r="S90" s="296">
        <v>2.2768215306969306E-4</v>
      </c>
      <c r="T90" s="296">
        <v>4.2720888491815587E-3</v>
      </c>
      <c r="U90" s="296">
        <v>6.7619124387108937E-4</v>
      </c>
      <c r="V90" s="296">
        <v>9.2491786455507958E-4</v>
      </c>
      <c r="W90" s="296">
        <v>1.1868852120569865E-3</v>
      </c>
      <c r="X90" s="296">
        <v>6.1615739058863152E-4</v>
      </c>
      <c r="Y90" s="296">
        <v>3.8708884467085822E-4</v>
      </c>
      <c r="Z90" s="296">
        <v>1.6751163230767398E-3</v>
      </c>
      <c r="AA90" s="296">
        <v>1.1101332285113738E-3</v>
      </c>
      <c r="AB90" s="296">
        <v>6.5025978704589648E-4</v>
      </c>
      <c r="AC90" s="296">
        <v>9.8137217404363811E-4</v>
      </c>
      <c r="AD90" s="296">
        <v>5.1700111222663934E-4</v>
      </c>
      <c r="AE90" s="296">
        <v>3.830077125021336E-3</v>
      </c>
      <c r="AF90" s="296">
        <v>4.4105744175623041E-4</v>
      </c>
      <c r="AG90" s="296">
        <v>2.0013615623869128E-3</v>
      </c>
      <c r="AH90" s="296">
        <v>6.1809247507165696E-3</v>
      </c>
      <c r="AI90" s="296">
        <v>3.4125306239157116E-3</v>
      </c>
      <c r="AJ90" s="296">
        <v>2.6258161871245455E-3</v>
      </c>
      <c r="AK90" s="296">
        <v>1.1536704732156367E-3</v>
      </c>
      <c r="AL90" s="296">
        <v>0</v>
      </c>
      <c r="AM90" s="296">
        <v>0</v>
      </c>
      <c r="AN90" s="296">
        <v>3.1574152934487801E-4</v>
      </c>
      <c r="AO90" s="296">
        <v>1.6467963841536382E-3</v>
      </c>
      <c r="AP90" s="296">
        <v>7.4471590762607322E-4</v>
      </c>
      <c r="AQ90" s="296">
        <v>0</v>
      </c>
      <c r="AR90" s="296">
        <v>4.5362890913797467E-4</v>
      </c>
      <c r="AS90" s="296">
        <v>4.9082296492913369E-4</v>
      </c>
      <c r="AT90" s="296">
        <v>8.7945409096065947E-4</v>
      </c>
      <c r="AU90" s="296">
        <v>2.9266701815893774E-3</v>
      </c>
      <c r="AV90" s="296">
        <v>2.1098819542265555E-3</v>
      </c>
      <c r="AW90" s="296">
        <v>1.5254913810199772E-3</v>
      </c>
      <c r="AX90" s="296">
        <v>5.8240945398164697E-4</v>
      </c>
      <c r="AY90" s="296">
        <v>5.0631980313912191E-4</v>
      </c>
      <c r="AZ90" s="296">
        <v>2.1901622292728848E-3</v>
      </c>
      <c r="BA90" s="296">
        <v>1.1525527261664434E-3</v>
      </c>
      <c r="BB90" s="296">
        <v>8.4094546550088627E-4</v>
      </c>
      <c r="BC90" s="296">
        <v>1.074680531508604E-3</v>
      </c>
      <c r="BD90" s="296">
        <v>1.123774477061569E-3</v>
      </c>
      <c r="BE90" s="296">
        <v>7.1581593525483285E-4</v>
      </c>
      <c r="BF90" s="296">
        <v>3.2890720431829132E-4</v>
      </c>
      <c r="BG90" s="296">
        <v>2.1894100066916543E-3</v>
      </c>
      <c r="BH90" s="296">
        <v>2.3449872835799059E-3</v>
      </c>
      <c r="BI90" s="296">
        <v>6.5884903366760872E-4</v>
      </c>
      <c r="BJ90" s="296">
        <v>1.1624977382771802E-3</v>
      </c>
      <c r="BK90" s="296">
        <v>3.3817447474653577E-3</v>
      </c>
      <c r="BL90" s="296">
        <v>3.9661327049434021E-3</v>
      </c>
      <c r="BM90" s="296">
        <v>3.1718624468267073E-3</v>
      </c>
      <c r="BN90" s="296">
        <v>5.7908876655162682E-4</v>
      </c>
      <c r="BO90" s="296">
        <v>1.3257968142320713E-3</v>
      </c>
      <c r="BP90" s="296">
        <v>2.1573281874378682E-3</v>
      </c>
      <c r="BQ90" s="296">
        <v>1.1192210883133236E-3</v>
      </c>
      <c r="BR90" s="296">
        <v>1.8476976812612906E-3</v>
      </c>
      <c r="BS90" s="296">
        <v>2.1900134852366271E-3</v>
      </c>
      <c r="BT90" s="296">
        <v>1.4953583965990466E-3</v>
      </c>
      <c r="BU90" s="296">
        <v>2.5233515192857581E-3</v>
      </c>
      <c r="BV90" s="296">
        <v>5.254147957032663E-3</v>
      </c>
      <c r="BW90" s="296">
        <v>3.0095046083001756E-4</v>
      </c>
      <c r="BX90" s="296">
        <v>4.438682633371673E-3</v>
      </c>
      <c r="BY90" s="296">
        <v>2.1005193551428456E-3</v>
      </c>
      <c r="BZ90" s="296">
        <v>1.2845842271045264E-3</v>
      </c>
      <c r="CA90" s="296">
        <v>2.2651147136612238E-3</v>
      </c>
      <c r="CB90" s="296">
        <v>4.1777862235133694E-3</v>
      </c>
      <c r="CC90" s="296">
        <v>2.662795531144816E-3</v>
      </c>
      <c r="CD90" s="296">
        <v>4.5194229642092562E-3</v>
      </c>
      <c r="CE90" s="296">
        <v>4.4210974231049388E-3</v>
      </c>
      <c r="CF90" s="296">
        <v>3.7678669643211699E-4</v>
      </c>
      <c r="CG90" s="296">
        <v>3.1470467244308332E-3</v>
      </c>
      <c r="CH90" s="296">
        <v>9.774301097095154E-4</v>
      </c>
      <c r="CI90" s="296">
        <v>2.05833379172675E-3</v>
      </c>
      <c r="CJ90" s="296">
        <v>1.0006486695491157</v>
      </c>
      <c r="CK90" s="296">
        <v>3.2482593473408955E-3</v>
      </c>
      <c r="CL90" s="296">
        <v>1.1640400803515716E-3</v>
      </c>
      <c r="CM90" s="296">
        <v>8.0373618861589785E-4</v>
      </c>
      <c r="CN90" s="296">
        <v>2.4784268560111978E-3</v>
      </c>
      <c r="CO90" s="296">
        <v>1.3530452252295735E-3</v>
      </c>
      <c r="CP90" s="296">
        <v>1.4758639124064703E-3</v>
      </c>
      <c r="CQ90" s="296">
        <v>1.7598176964455723E-3</v>
      </c>
      <c r="CR90" s="296">
        <v>7.3652201505046227E-4</v>
      </c>
      <c r="CS90" s="296">
        <v>1.8628924534450585E-3</v>
      </c>
      <c r="CT90" s="296">
        <v>3.0787986066037176E-3</v>
      </c>
      <c r="CU90" s="296">
        <v>8.9669879981089191E-4</v>
      </c>
      <c r="CV90" s="296">
        <v>8.9473291160472852E-4</v>
      </c>
      <c r="CW90" s="296">
        <v>1.43214755839557E-3</v>
      </c>
      <c r="CX90" s="296">
        <v>5.5998456162413145E-4</v>
      </c>
      <c r="CY90" s="296">
        <v>7.8778651490193116E-4</v>
      </c>
      <c r="CZ90" s="296">
        <v>5.1243061383593068E-4</v>
      </c>
      <c r="DA90" s="296">
        <v>0.23659169870687669</v>
      </c>
      <c r="DB90" s="326">
        <v>1.4197025825221927</v>
      </c>
      <c r="DC90" s="326">
        <v>1.0927308758800813</v>
      </c>
    </row>
    <row r="91" spans="1:107" s="299" customFormat="1" ht="15" customHeight="1">
      <c r="A91" s="300" t="s">
        <v>416</v>
      </c>
      <c r="B91" s="301" t="s">
        <v>665</v>
      </c>
      <c r="C91" s="295">
        <v>1.0074708734692288E-4</v>
      </c>
      <c r="D91" s="296">
        <v>1.122418128967556E-4</v>
      </c>
      <c r="E91" s="296">
        <v>2.8152025534169506E-4</v>
      </c>
      <c r="F91" s="296">
        <v>2.5717794098512444E-4</v>
      </c>
      <c r="G91" s="296">
        <v>1.1186180387930536E-4</v>
      </c>
      <c r="H91" s="296">
        <v>0</v>
      </c>
      <c r="I91" s="296">
        <v>0</v>
      </c>
      <c r="J91" s="296">
        <v>4.6994686819119971E-4</v>
      </c>
      <c r="K91" s="296">
        <v>2.2361774567474413E-4</v>
      </c>
      <c r="L91" s="296">
        <v>2.9835942594808111E-4</v>
      </c>
      <c r="M91" s="296">
        <v>1.1741063101338717E-4</v>
      </c>
      <c r="N91" s="296">
        <v>7.010265601618094E-4</v>
      </c>
      <c r="O91" s="296">
        <v>3.4137906167478637E-4</v>
      </c>
      <c r="P91" s="296">
        <v>1.7063531990264833E-4</v>
      </c>
      <c r="Q91" s="296">
        <v>1.5429922336662933E-4</v>
      </c>
      <c r="R91" s="296">
        <v>5.5683483967184628E-5</v>
      </c>
      <c r="S91" s="296">
        <v>4.5298652903437504E-5</v>
      </c>
      <c r="T91" s="296">
        <v>3.7190774521840222E-4</v>
      </c>
      <c r="U91" s="296">
        <v>1.4069204426617757E-4</v>
      </c>
      <c r="V91" s="296">
        <v>6.6780065344678927E-4</v>
      </c>
      <c r="W91" s="296">
        <v>4.6056700343141135E-4</v>
      </c>
      <c r="X91" s="296">
        <v>1.6053892966098044E-4</v>
      </c>
      <c r="Y91" s="296">
        <v>2.9648104246808739E-4</v>
      </c>
      <c r="Z91" s="296">
        <v>5.8189430737487925E-4</v>
      </c>
      <c r="AA91" s="296">
        <v>1.1206867155935047E-3</v>
      </c>
      <c r="AB91" s="296">
        <v>9.203862616652571E-4</v>
      </c>
      <c r="AC91" s="296">
        <v>8.3476734464753342E-4</v>
      </c>
      <c r="AD91" s="296">
        <v>6.6529878965075888E-4</v>
      </c>
      <c r="AE91" s="296">
        <v>1.3326555733882118E-4</v>
      </c>
      <c r="AF91" s="296">
        <v>1.1003601291880019E-4</v>
      </c>
      <c r="AG91" s="296">
        <v>1.4717434923509859E-3</v>
      </c>
      <c r="AH91" s="296">
        <v>1.4767361962181091E-4</v>
      </c>
      <c r="AI91" s="296">
        <v>8.5707534170176346E-4</v>
      </c>
      <c r="AJ91" s="296">
        <v>1.0948552167754754E-3</v>
      </c>
      <c r="AK91" s="296">
        <v>5.8803216041801811E-4</v>
      </c>
      <c r="AL91" s="296">
        <v>0</v>
      </c>
      <c r="AM91" s="296">
        <v>0</v>
      </c>
      <c r="AN91" s="296">
        <v>5.8578346274324861E-5</v>
      </c>
      <c r="AO91" s="296">
        <v>8.3477085449744934E-4</v>
      </c>
      <c r="AP91" s="296">
        <v>1.0895409498006891E-4</v>
      </c>
      <c r="AQ91" s="296">
        <v>0</v>
      </c>
      <c r="AR91" s="296">
        <v>3.3261609184071948E-4</v>
      </c>
      <c r="AS91" s="296">
        <v>1.9841755828017308E-3</v>
      </c>
      <c r="AT91" s="296">
        <v>5.2364237911326362E-4</v>
      </c>
      <c r="AU91" s="296">
        <v>1.2573592034800728E-3</v>
      </c>
      <c r="AV91" s="296">
        <v>1.0969857358127761E-3</v>
      </c>
      <c r="AW91" s="296">
        <v>6.6309264884373894E-4</v>
      </c>
      <c r="AX91" s="296">
        <v>1.8950009589783761E-3</v>
      </c>
      <c r="AY91" s="296">
        <v>2.9683553737739165E-3</v>
      </c>
      <c r="AZ91" s="296">
        <v>2.1930376257884641E-3</v>
      </c>
      <c r="BA91" s="296">
        <v>3.7935347417596744E-3</v>
      </c>
      <c r="BB91" s="296">
        <v>1.7618615646871534E-3</v>
      </c>
      <c r="BC91" s="296">
        <v>1.8817970454652702E-3</v>
      </c>
      <c r="BD91" s="296">
        <v>3.6750067319467148E-3</v>
      </c>
      <c r="BE91" s="296">
        <v>8.5363376133274708E-4</v>
      </c>
      <c r="BF91" s="296">
        <v>3.9466621613718167E-4</v>
      </c>
      <c r="BG91" s="296">
        <v>7.8772571568732979E-4</v>
      </c>
      <c r="BH91" s="296">
        <v>4.2495783336563936E-4</v>
      </c>
      <c r="BI91" s="296">
        <v>7.3252768613284451E-4</v>
      </c>
      <c r="BJ91" s="296">
        <v>2.3139861947346507E-4</v>
      </c>
      <c r="BK91" s="296">
        <v>4.9136271602573942E-4</v>
      </c>
      <c r="BL91" s="296">
        <v>3.2891892330049876E-4</v>
      </c>
      <c r="BM91" s="296">
        <v>4.9245878190969138E-4</v>
      </c>
      <c r="BN91" s="296">
        <v>7.2961862641718128E-4</v>
      </c>
      <c r="BO91" s="296">
        <v>5.9110215238886491E-4</v>
      </c>
      <c r="BP91" s="296">
        <v>3.9579297979345184E-4</v>
      </c>
      <c r="BQ91" s="296">
        <v>6.3200041501402528E-4</v>
      </c>
      <c r="BR91" s="296">
        <v>6.9908893836052844E-4</v>
      </c>
      <c r="BS91" s="296">
        <v>7.5537841780225353E-4</v>
      </c>
      <c r="BT91" s="296">
        <v>8.1804655897547355E-4</v>
      </c>
      <c r="BU91" s="296">
        <v>3.3276627998452668E-4</v>
      </c>
      <c r="BV91" s="296">
        <v>2.3743165228135084E-4</v>
      </c>
      <c r="BW91" s="296">
        <v>6.5890634687873907E-5</v>
      </c>
      <c r="BX91" s="296">
        <v>6.4094963608806151E-3</v>
      </c>
      <c r="BY91" s="296">
        <v>3.7404896616649835E-4</v>
      </c>
      <c r="BZ91" s="296">
        <v>6.3818441095276441E-4</v>
      </c>
      <c r="CA91" s="296">
        <v>7.116906547222795E-4</v>
      </c>
      <c r="CB91" s="296">
        <v>3.8316221237781308E-4</v>
      </c>
      <c r="CC91" s="296">
        <v>1.1819741471948593E-3</v>
      </c>
      <c r="CD91" s="296">
        <v>6.7650930753810116E-4</v>
      </c>
      <c r="CE91" s="296">
        <v>6.3097546308039508E-4</v>
      </c>
      <c r="CF91" s="296">
        <v>7.0360681998077074E-4</v>
      </c>
      <c r="CG91" s="296">
        <v>1.1078523431637276E-2</v>
      </c>
      <c r="CH91" s="296">
        <v>2.2750072382362865E-3</v>
      </c>
      <c r="CI91" s="296">
        <v>6.2056923324606203E-3</v>
      </c>
      <c r="CJ91" s="296">
        <v>3.484922305985382E-4</v>
      </c>
      <c r="CK91" s="296">
        <v>1.0001488769276277</v>
      </c>
      <c r="CL91" s="296">
        <v>3.7414849215473394E-4</v>
      </c>
      <c r="CM91" s="296">
        <v>3.4261547224457282E-4</v>
      </c>
      <c r="CN91" s="296">
        <v>4.9187290322753071E-4</v>
      </c>
      <c r="CO91" s="296">
        <v>1.6354412573636121E-4</v>
      </c>
      <c r="CP91" s="296">
        <v>4.6680277563660984E-4</v>
      </c>
      <c r="CQ91" s="296">
        <v>5.8594051117958333E-4</v>
      </c>
      <c r="CR91" s="296">
        <v>2.162564873916807E-3</v>
      </c>
      <c r="CS91" s="296">
        <v>1.5217641289842364E-4</v>
      </c>
      <c r="CT91" s="296">
        <v>1.776200900403938E-3</v>
      </c>
      <c r="CU91" s="296">
        <v>6.7192869189531819E-4</v>
      </c>
      <c r="CV91" s="296">
        <v>5.9415035694891964E-4</v>
      </c>
      <c r="CW91" s="296">
        <v>1.6526668761880361E-3</v>
      </c>
      <c r="CX91" s="296">
        <v>4.4528230360320055E-4</v>
      </c>
      <c r="CY91" s="296">
        <v>8.6347183733182376E-4</v>
      </c>
      <c r="CZ91" s="296">
        <v>1.4922084560467776E-4</v>
      </c>
      <c r="DA91" s="296">
        <v>1.0290213114336861E-3</v>
      </c>
      <c r="DB91" s="326">
        <v>1.0927762931947762</v>
      </c>
      <c r="DC91" s="326">
        <v>0.84109898136714145</v>
      </c>
    </row>
    <row r="92" spans="1:107" s="299" customFormat="1" ht="15" customHeight="1">
      <c r="A92" s="300" t="s">
        <v>417</v>
      </c>
      <c r="B92" s="301" t="s">
        <v>666</v>
      </c>
      <c r="C92" s="295">
        <v>1.4301795071661684E-3</v>
      </c>
      <c r="D92" s="296">
        <v>9.5099137711466132E-4</v>
      </c>
      <c r="E92" s="296">
        <v>1.1566095500688777E-3</v>
      </c>
      <c r="F92" s="296">
        <v>6.2710333854827157E-3</v>
      </c>
      <c r="G92" s="296">
        <v>2.4885013280407605E-3</v>
      </c>
      <c r="H92" s="296">
        <v>0</v>
      </c>
      <c r="I92" s="296">
        <v>0</v>
      </c>
      <c r="J92" s="296">
        <v>2.6188057217367776E-3</v>
      </c>
      <c r="K92" s="296">
        <v>4.9827716901757624E-3</v>
      </c>
      <c r="L92" s="296">
        <v>3.1500836566819481E-3</v>
      </c>
      <c r="M92" s="296">
        <v>1.0693179530075791E-3</v>
      </c>
      <c r="N92" s="296">
        <v>4.6248538466177914E-3</v>
      </c>
      <c r="O92" s="296">
        <v>5.5421099536941488E-3</v>
      </c>
      <c r="P92" s="296">
        <v>4.4630551945972988E-3</v>
      </c>
      <c r="Q92" s="296">
        <v>2.0860776261252831E-3</v>
      </c>
      <c r="R92" s="296">
        <v>7.4439240545586842E-3</v>
      </c>
      <c r="S92" s="296">
        <v>3.3037026091208618E-3</v>
      </c>
      <c r="T92" s="296">
        <v>4.4488178058656727E-3</v>
      </c>
      <c r="U92" s="296">
        <v>8.8094549015420107E-3</v>
      </c>
      <c r="V92" s="296">
        <v>1.160086030753363E-2</v>
      </c>
      <c r="W92" s="296">
        <v>1.686910211321466E-2</v>
      </c>
      <c r="X92" s="296">
        <v>6.3531843488713411E-3</v>
      </c>
      <c r="Y92" s="296">
        <v>2.0956282450415076E-2</v>
      </c>
      <c r="Z92" s="296">
        <v>7.5699792682983699E-2</v>
      </c>
      <c r="AA92" s="296">
        <v>7.5485207089638934E-2</v>
      </c>
      <c r="AB92" s="296">
        <v>5.1091199875065482E-2</v>
      </c>
      <c r="AC92" s="296">
        <v>0.19441103476332683</v>
      </c>
      <c r="AD92" s="296">
        <v>2.7509867238605077E-2</v>
      </c>
      <c r="AE92" s="296">
        <v>2.4638278117610221E-3</v>
      </c>
      <c r="AF92" s="296">
        <v>1.8500138961403442E-2</v>
      </c>
      <c r="AG92" s="296">
        <v>2.7136376354782974E-2</v>
      </c>
      <c r="AH92" s="296">
        <v>1.6364181775382593E-2</v>
      </c>
      <c r="AI92" s="296">
        <v>4.1165040399428802E-2</v>
      </c>
      <c r="AJ92" s="296">
        <v>1.9503964236120191E-2</v>
      </c>
      <c r="AK92" s="296">
        <v>8.4924776680918596E-3</v>
      </c>
      <c r="AL92" s="296">
        <v>0</v>
      </c>
      <c r="AM92" s="296">
        <v>0</v>
      </c>
      <c r="AN92" s="296">
        <v>7.1049765588839658E-3</v>
      </c>
      <c r="AO92" s="296">
        <v>9.3671416581494523E-3</v>
      </c>
      <c r="AP92" s="296">
        <v>1.5034522723478589E-2</v>
      </c>
      <c r="AQ92" s="296">
        <v>0</v>
      </c>
      <c r="AR92" s="296">
        <v>1.5877087786372167E-2</v>
      </c>
      <c r="AS92" s="296">
        <v>1.1401791994713938E-2</v>
      </c>
      <c r="AT92" s="296">
        <v>7.4215477982612355E-3</v>
      </c>
      <c r="AU92" s="296">
        <v>2.8161095947638434E-2</v>
      </c>
      <c r="AV92" s="296">
        <v>6.059805893829525E-2</v>
      </c>
      <c r="AW92" s="296">
        <v>6.2730365613251862E-2</v>
      </c>
      <c r="AX92" s="296">
        <v>6.471064545679947E-2</v>
      </c>
      <c r="AY92" s="296">
        <v>6.9735938394437882E-2</v>
      </c>
      <c r="AZ92" s="296">
        <v>8.6383744152218361E-2</v>
      </c>
      <c r="BA92" s="296">
        <v>7.4858087631670206E-2</v>
      </c>
      <c r="BB92" s="296">
        <v>8.9219140431502614E-2</v>
      </c>
      <c r="BC92" s="296">
        <v>2.9878660316719569E-2</v>
      </c>
      <c r="BD92" s="296">
        <v>7.4382940738655978E-2</v>
      </c>
      <c r="BE92" s="296">
        <v>7.0709022480099998E-2</v>
      </c>
      <c r="BF92" s="296">
        <v>5.23722339984719E-2</v>
      </c>
      <c r="BG92" s="296">
        <v>1.2762297091755382E-2</v>
      </c>
      <c r="BH92" s="296">
        <v>2.7877721536241434E-2</v>
      </c>
      <c r="BI92" s="296">
        <v>2.9449347771877962E-2</v>
      </c>
      <c r="BJ92" s="296">
        <v>6.2667662496711423E-3</v>
      </c>
      <c r="BK92" s="296">
        <v>2.1906498864660983E-3</v>
      </c>
      <c r="BL92" s="296">
        <v>2.3630924622656717E-3</v>
      </c>
      <c r="BM92" s="296">
        <v>4.0502078607412015E-3</v>
      </c>
      <c r="BN92" s="296">
        <v>4.7201848375859005E-3</v>
      </c>
      <c r="BO92" s="296">
        <v>7.9755560043671698E-3</v>
      </c>
      <c r="BP92" s="296">
        <v>1.0410137242621378E-3</v>
      </c>
      <c r="BQ92" s="296">
        <v>1.1582472881386586E-3</v>
      </c>
      <c r="BR92" s="296">
        <v>4.3094014199568141E-3</v>
      </c>
      <c r="BS92" s="296">
        <v>3.5086709512397217E-3</v>
      </c>
      <c r="BT92" s="296">
        <v>1.3665842112042333E-3</v>
      </c>
      <c r="BU92" s="296">
        <v>8.398908567750007E-4</v>
      </c>
      <c r="BV92" s="296">
        <v>9.8266702559846758E-4</v>
      </c>
      <c r="BW92" s="296">
        <v>2.0326161477516352E-4</v>
      </c>
      <c r="BX92" s="296">
        <v>4.1639508798295647E-3</v>
      </c>
      <c r="BY92" s="296">
        <v>2.4283564174260031E-3</v>
      </c>
      <c r="BZ92" s="296">
        <v>2.2277327755181146E-3</v>
      </c>
      <c r="CA92" s="296">
        <v>3.7230805536273034E-3</v>
      </c>
      <c r="CB92" s="296">
        <v>3.0877319666701699E-3</v>
      </c>
      <c r="CC92" s="296">
        <v>3.3935033519603523E-3</v>
      </c>
      <c r="CD92" s="296">
        <v>5.5980774571807281E-3</v>
      </c>
      <c r="CE92" s="296">
        <v>2.7158315005970024E-3</v>
      </c>
      <c r="CF92" s="296">
        <v>5.7354813088401826E-4</v>
      </c>
      <c r="CG92" s="296">
        <v>1.8368294701963151E-2</v>
      </c>
      <c r="CH92" s="296">
        <v>7.7989733527065088E-3</v>
      </c>
      <c r="CI92" s="296">
        <v>1.7032425406117199E-2</v>
      </c>
      <c r="CJ92" s="296">
        <v>9.6166077144492978E-4</v>
      </c>
      <c r="CK92" s="296">
        <v>7.2589589720154315E-4</v>
      </c>
      <c r="CL92" s="296">
        <v>1.0034241079879251</v>
      </c>
      <c r="CM92" s="296">
        <v>4.4231222201581424E-3</v>
      </c>
      <c r="CN92" s="296">
        <v>1.1300896936371561E-3</v>
      </c>
      <c r="CO92" s="296">
        <v>6.8423738279263502E-4</v>
      </c>
      <c r="CP92" s="296">
        <v>1.3005652787249342E-3</v>
      </c>
      <c r="CQ92" s="296">
        <v>6.9012526028527461E-3</v>
      </c>
      <c r="CR92" s="296">
        <v>5.0772409486256297E-3</v>
      </c>
      <c r="CS92" s="296">
        <v>4.1150418348054399E-3</v>
      </c>
      <c r="CT92" s="296">
        <v>1.3047176167359298E-3</v>
      </c>
      <c r="CU92" s="296">
        <v>1.0696969212487259E-3</v>
      </c>
      <c r="CV92" s="296">
        <v>1.0063845253732427E-3</v>
      </c>
      <c r="CW92" s="296">
        <v>6.7738126914278891E-4</v>
      </c>
      <c r="CX92" s="296">
        <v>8.2573496059395774E-4</v>
      </c>
      <c r="CY92" s="296">
        <v>7.7540610433390921E-4</v>
      </c>
      <c r="CZ92" s="296">
        <v>2.3519131121913779E-3</v>
      </c>
      <c r="DA92" s="296">
        <v>2.5670524806971511E-2</v>
      </c>
      <c r="DB92" s="326">
        <v>2.7529918720800062</v>
      </c>
      <c r="DC92" s="326">
        <v>2.118950304594311</v>
      </c>
    </row>
    <row r="93" spans="1:107" s="299" customFormat="1" ht="15" customHeight="1">
      <c r="A93" s="300" t="s">
        <v>418</v>
      </c>
      <c r="B93" s="301" t="s">
        <v>667</v>
      </c>
      <c r="C93" s="295">
        <v>1.3126337345889042E-4</v>
      </c>
      <c r="D93" s="296">
        <v>2.010331002843827E-4</v>
      </c>
      <c r="E93" s="296">
        <v>1.4848922744252638E-3</v>
      </c>
      <c r="F93" s="296">
        <v>2.1950672255684883E-4</v>
      </c>
      <c r="G93" s="296">
        <v>6.0006023749099917E-5</v>
      </c>
      <c r="H93" s="296">
        <v>0</v>
      </c>
      <c r="I93" s="296">
        <v>0</v>
      </c>
      <c r="J93" s="296">
        <v>4.5432209732159511E-5</v>
      </c>
      <c r="K93" s="296">
        <v>9.702730981287981E-5</v>
      </c>
      <c r="L93" s="296">
        <v>3.2581396534388514E-5</v>
      </c>
      <c r="M93" s="296">
        <v>8.4320342805803539E-5</v>
      </c>
      <c r="N93" s="296">
        <v>2.1874983348433769E-5</v>
      </c>
      <c r="O93" s="296">
        <v>3.0340418874361182E-5</v>
      </c>
      <c r="P93" s="296">
        <v>3.9453212783652545E-5</v>
      </c>
      <c r="Q93" s="296">
        <v>5.8388257381043958E-5</v>
      </c>
      <c r="R93" s="296">
        <v>1.1156833425812787E-5</v>
      </c>
      <c r="S93" s="296">
        <v>7.1901497777110084E-6</v>
      </c>
      <c r="T93" s="296">
        <v>8.0998040312333617E-5</v>
      </c>
      <c r="U93" s="296">
        <v>2.2307252423057739E-5</v>
      </c>
      <c r="V93" s="296">
        <v>3.8553707261850826E-5</v>
      </c>
      <c r="W93" s="296">
        <v>3.8391996414019164E-5</v>
      </c>
      <c r="X93" s="296">
        <v>3.855599337270383E-5</v>
      </c>
      <c r="Y93" s="296">
        <v>3.0152889931467164E-5</v>
      </c>
      <c r="Z93" s="296">
        <v>3.8218863185954997E-5</v>
      </c>
      <c r="AA93" s="296">
        <v>3.3343251992575653E-5</v>
      </c>
      <c r="AB93" s="296">
        <v>1.9833118767650613E-5</v>
      </c>
      <c r="AC93" s="296">
        <v>1.1283257732724984E-4</v>
      </c>
      <c r="AD93" s="296">
        <v>1.9208218221388987E-5</v>
      </c>
      <c r="AE93" s="296">
        <v>7.0026105728774243E-5</v>
      </c>
      <c r="AF93" s="296">
        <v>1.7502760387149153E-5</v>
      </c>
      <c r="AG93" s="296">
        <v>4.2518638970743878E-5</v>
      </c>
      <c r="AH93" s="296">
        <v>1.0325764006984965E-4</v>
      </c>
      <c r="AI93" s="296">
        <v>6.756242288680217E-5</v>
      </c>
      <c r="AJ93" s="296">
        <v>5.9642861280643616E-5</v>
      </c>
      <c r="AK93" s="296">
        <v>4.037807741021175E-5</v>
      </c>
      <c r="AL93" s="296">
        <v>0</v>
      </c>
      <c r="AM93" s="296">
        <v>0</v>
      </c>
      <c r="AN93" s="296">
        <v>1.2396372292397121E-5</v>
      </c>
      <c r="AO93" s="296">
        <v>3.9202586303945655E-5</v>
      </c>
      <c r="AP93" s="296">
        <v>3.0825563988192428E-5</v>
      </c>
      <c r="AQ93" s="296">
        <v>0</v>
      </c>
      <c r="AR93" s="296">
        <v>1.7829634590433842E-5</v>
      </c>
      <c r="AS93" s="296">
        <v>2.238633738337975E-5</v>
      </c>
      <c r="AT93" s="296">
        <v>2.2428707319429972E-5</v>
      </c>
      <c r="AU93" s="296">
        <v>5.4443379365665428E-5</v>
      </c>
      <c r="AV93" s="296">
        <v>4.4185287891119016E-5</v>
      </c>
      <c r="AW93" s="296">
        <v>3.6178277475669108E-5</v>
      </c>
      <c r="AX93" s="296">
        <v>2.0674810557426814E-5</v>
      </c>
      <c r="AY93" s="296">
        <v>1.8832013441026052E-5</v>
      </c>
      <c r="AZ93" s="296">
        <v>4.8375923632853763E-5</v>
      </c>
      <c r="BA93" s="296">
        <v>3.0979941408068968E-5</v>
      </c>
      <c r="BB93" s="296">
        <v>3.20081664493047E-5</v>
      </c>
      <c r="BC93" s="296">
        <v>3.0119321412913084E-5</v>
      </c>
      <c r="BD93" s="296">
        <v>3.1017071515402668E-5</v>
      </c>
      <c r="BE93" s="296">
        <v>2.4850741303363317E-5</v>
      </c>
      <c r="BF93" s="296">
        <v>1.4577643026392341E-5</v>
      </c>
      <c r="BG93" s="296">
        <v>4.2672185187050842E-5</v>
      </c>
      <c r="BH93" s="296">
        <v>4.4694197454806414E-5</v>
      </c>
      <c r="BI93" s="296">
        <v>2.2423153212122316E-5</v>
      </c>
      <c r="BJ93" s="296">
        <v>9.3459189115577162E-5</v>
      </c>
      <c r="BK93" s="296">
        <v>5.9432194076797706E-5</v>
      </c>
      <c r="BL93" s="296">
        <v>8.3522892675284662E-5</v>
      </c>
      <c r="BM93" s="296">
        <v>6.6117958513690786E-5</v>
      </c>
      <c r="BN93" s="296">
        <v>1.5811783326546434E-5</v>
      </c>
      <c r="BO93" s="296">
        <v>5.3057953014492548E-5</v>
      </c>
      <c r="BP93" s="296">
        <v>2.2735092048360072E-4</v>
      </c>
      <c r="BQ93" s="296">
        <v>3.546886033956594E-5</v>
      </c>
      <c r="BR93" s="296">
        <v>7.9171262905866705E-5</v>
      </c>
      <c r="BS93" s="296">
        <v>8.4830756728389029E-5</v>
      </c>
      <c r="BT93" s="296">
        <v>1.7836674441935846E-4</v>
      </c>
      <c r="BU93" s="296">
        <v>8.5997172030813392E-5</v>
      </c>
      <c r="BV93" s="296">
        <v>1.1927829297891529E-4</v>
      </c>
      <c r="BW93" s="296">
        <v>1.4707783058874956E-5</v>
      </c>
      <c r="BX93" s="296">
        <v>1.311976921989241E-4</v>
      </c>
      <c r="BY93" s="296">
        <v>4.8927752957165809E-5</v>
      </c>
      <c r="BZ93" s="296">
        <v>5.7797429843523326E-5</v>
      </c>
      <c r="CA93" s="296">
        <v>9.563372502053853E-4</v>
      </c>
      <c r="CB93" s="296">
        <v>1.248939182631319E-4</v>
      </c>
      <c r="CC93" s="296">
        <v>6.7434928764778876E-5</v>
      </c>
      <c r="CD93" s="296">
        <v>2.6277280228526358E-2</v>
      </c>
      <c r="CE93" s="296">
        <v>3.5933223334025881E-4</v>
      </c>
      <c r="CF93" s="296">
        <v>6.5828641720544874E-5</v>
      </c>
      <c r="CG93" s="296">
        <v>1.3113661306766167E-3</v>
      </c>
      <c r="CH93" s="296">
        <v>5.2567505755152493E-4</v>
      </c>
      <c r="CI93" s="296">
        <v>1.9367848287459399E-4</v>
      </c>
      <c r="CJ93" s="296">
        <v>5.5572741256551226E-5</v>
      </c>
      <c r="CK93" s="296">
        <v>9.8070557545700337E-5</v>
      </c>
      <c r="CL93" s="296">
        <v>6.7718974191937085E-5</v>
      </c>
      <c r="CM93" s="296">
        <v>1.0394668411225092</v>
      </c>
      <c r="CN93" s="296">
        <v>2.1466967055050802E-3</v>
      </c>
      <c r="CO93" s="296">
        <v>2.3968077185979506E-3</v>
      </c>
      <c r="CP93" s="296">
        <v>7.2206556707893929E-5</v>
      </c>
      <c r="CQ93" s="296">
        <v>4.17890627427465E-5</v>
      </c>
      <c r="CR93" s="296">
        <v>2.4975099681829877E-4</v>
      </c>
      <c r="CS93" s="296">
        <v>3.6900723266792102E-5</v>
      </c>
      <c r="CT93" s="296">
        <v>8.9537484038522148E-5</v>
      </c>
      <c r="CU93" s="296">
        <v>4.5738470638250317E-5</v>
      </c>
      <c r="CV93" s="296">
        <v>1.1432587344378608E-4</v>
      </c>
      <c r="CW93" s="296">
        <v>4.1882930848346906E-5</v>
      </c>
      <c r="CX93" s="296">
        <v>3.6555120457537145E-5</v>
      </c>
      <c r="CY93" s="296">
        <v>6.2601812873698859E-5</v>
      </c>
      <c r="CZ93" s="296">
        <v>2.295418304224247E-5</v>
      </c>
      <c r="DA93" s="296">
        <v>3.4271777431625684E-3</v>
      </c>
      <c r="DB93" s="326">
        <v>1.0838283046283437</v>
      </c>
      <c r="DC93" s="326">
        <v>0.83421180407808415</v>
      </c>
    </row>
    <row r="94" spans="1:107" s="299" customFormat="1" ht="15" customHeight="1">
      <c r="A94" s="300" t="s">
        <v>419</v>
      </c>
      <c r="B94" s="301" t="s">
        <v>668</v>
      </c>
      <c r="C94" s="295">
        <v>0</v>
      </c>
      <c r="D94" s="296">
        <v>0</v>
      </c>
      <c r="E94" s="296">
        <v>0</v>
      </c>
      <c r="F94" s="296">
        <v>0</v>
      </c>
      <c r="G94" s="296">
        <v>0</v>
      </c>
      <c r="H94" s="296">
        <v>0</v>
      </c>
      <c r="I94" s="296">
        <v>0</v>
      </c>
      <c r="J94" s="296">
        <v>0</v>
      </c>
      <c r="K94" s="296">
        <v>0</v>
      </c>
      <c r="L94" s="296">
        <v>0</v>
      </c>
      <c r="M94" s="296">
        <v>0</v>
      </c>
      <c r="N94" s="296">
        <v>0</v>
      </c>
      <c r="O94" s="296">
        <v>0</v>
      </c>
      <c r="P94" s="296">
        <v>0</v>
      </c>
      <c r="Q94" s="296">
        <v>0</v>
      </c>
      <c r="R94" s="296">
        <v>0</v>
      </c>
      <c r="S94" s="296">
        <v>0</v>
      </c>
      <c r="T94" s="296">
        <v>0</v>
      </c>
      <c r="U94" s="296">
        <v>0</v>
      </c>
      <c r="V94" s="296">
        <v>0</v>
      </c>
      <c r="W94" s="296">
        <v>0</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c r="AT94" s="296">
        <v>0</v>
      </c>
      <c r="AU94" s="296">
        <v>0</v>
      </c>
      <c r="AV94" s="296">
        <v>0</v>
      </c>
      <c r="AW94" s="296">
        <v>0</v>
      </c>
      <c r="AX94" s="296">
        <v>0</v>
      </c>
      <c r="AY94" s="296">
        <v>0</v>
      </c>
      <c r="AZ94" s="296">
        <v>0</v>
      </c>
      <c r="BA94" s="296">
        <v>0</v>
      </c>
      <c r="BB94" s="296">
        <v>0</v>
      </c>
      <c r="BC94" s="296">
        <v>0</v>
      </c>
      <c r="BD94" s="296">
        <v>0</v>
      </c>
      <c r="BE94" s="296">
        <v>0</v>
      </c>
      <c r="BF94" s="296">
        <v>0</v>
      </c>
      <c r="BG94" s="296">
        <v>0</v>
      </c>
      <c r="BH94" s="296">
        <v>0</v>
      </c>
      <c r="BI94" s="296">
        <v>0</v>
      </c>
      <c r="BJ94" s="296">
        <v>0</v>
      </c>
      <c r="BK94" s="296">
        <v>0</v>
      </c>
      <c r="BL94" s="296">
        <v>0</v>
      </c>
      <c r="BM94" s="296">
        <v>0</v>
      </c>
      <c r="BN94" s="296">
        <v>0</v>
      </c>
      <c r="BO94" s="296">
        <v>0</v>
      </c>
      <c r="BP94" s="296">
        <v>0</v>
      </c>
      <c r="BQ94" s="296">
        <v>0</v>
      </c>
      <c r="BR94" s="296">
        <v>0</v>
      </c>
      <c r="BS94" s="296">
        <v>0</v>
      </c>
      <c r="BT94" s="296">
        <v>0</v>
      </c>
      <c r="BU94" s="296">
        <v>0</v>
      </c>
      <c r="BV94" s="296">
        <v>0</v>
      </c>
      <c r="BW94" s="296">
        <v>0</v>
      </c>
      <c r="BX94" s="296">
        <v>0</v>
      </c>
      <c r="BY94" s="296">
        <v>0</v>
      </c>
      <c r="BZ94" s="296">
        <v>0</v>
      </c>
      <c r="CA94" s="296">
        <v>0</v>
      </c>
      <c r="CB94" s="296">
        <v>0</v>
      </c>
      <c r="CC94" s="296">
        <v>0</v>
      </c>
      <c r="CD94" s="296">
        <v>0</v>
      </c>
      <c r="CE94" s="296">
        <v>0</v>
      </c>
      <c r="CF94" s="296">
        <v>0</v>
      </c>
      <c r="CG94" s="296">
        <v>0</v>
      </c>
      <c r="CH94" s="296">
        <v>0</v>
      </c>
      <c r="CI94" s="296">
        <v>0</v>
      </c>
      <c r="CJ94" s="296">
        <v>0</v>
      </c>
      <c r="CK94" s="296">
        <v>0</v>
      </c>
      <c r="CL94" s="296">
        <v>0</v>
      </c>
      <c r="CM94" s="296">
        <v>0</v>
      </c>
      <c r="CN94" s="296">
        <v>1</v>
      </c>
      <c r="CO94" s="296">
        <v>0</v>
      </c>
      <c r="CP94" s="296">
        <v>0</v>
      </c>
      <c r="CQ94" s="296">
        <v>0</v>
      </c>
      <c r="CR94" s="296">
        <v>0</v>
      </c>
      <c r="CS94" s="296">
        <v>0</v>
      </c>
      <c r="CT94" s="296">
        <v>0</v>
      </c>
      <c r="CU94" s="296">
        <v>0</v>
      </c>
      <c r="CV94" s="296">
        <v>0</v>
      </c>
      <c r="CW94" s="296">
        <v>0</v>
      </c>
      <c r="CX94" s="296">
        <v>0</v>
      </c>
      <c r="CY94" s="296">
        <v>0</v>
      </c>
      <c r="CZ94" s="296">
        <v>0</v>
      </c>
      <c r="DA94" s="296">
        <v>0</v>
      </c>
      <c r="DB94" s="326">
        <v>1</v>
      </c>
      <c r="DC94" s="326">
        <v>0.76968999657574388</v>
      </c>
    </row>
    <row r="95" spans="1:107" s="299" customFormat="1" ht="15" customHeight="1">
      <c r="A95" s="300" t="s">
        <v>420</v>
      </c>
      <c r="B95" s="301" t="s">
        <v>669</v>
      </c>
      <c r="C95" s="295">
        <v>0</v>
      </c>
      <c r="D95" s="296">
        <v>0</v>
      </c>
      <c r="E95" s="296">
        <v>0</v>
      </c>
      <c r="F95" s="296">
        <v>0</v>
      </c>
      <c r="G95" s="296">
        <v>0</v>
      </c>
      <c r="H95" s="296">
        <v>0</v>
      </c>
      <c r="I95" s="296">
        <v>0</v>
      </c>
      <c r="J95" s="296">
        <v>0</v>
      </c>
      <c r="K95" s="296">
        <v>0</v>
      </c>
      <c r="L95" s="296">
        <v>0</v>
      </c>
      <c r="M95" s="296">
        <v>0</v>
      </c>
      <c r="N95" s="296">
        <v>0</v>
      </c>
      <c r="O95" s="296">
        <v>0</v>
      </c>
      <c r="P95" s="296">
        <v>0</v>
      </c>
      <c r="Q95" s="296">
        <v>0</v>
      </c>
      <c r="R95" s="296">
        <v>0</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c r="AT95" s="296">
        <v>0</v>
      </c>
      <c r="AU95" s="296">
        <v>0</v>
      </c>
      <c r="AV95" s="296">
        <v>0</v>
      </c>
      <c r="AW95" s="296">
        <v>0</v>
      </c>
      <c r="AX95" s="296">
        <v>0</v>
      </c>
      <c r="AY95" s="296">
        <v>0</v>
      </c>
      <c r="AZ95" s="296">
        <v>0</v>
      </c>
      <c r="BA95" s="296">
        <v>0</v>
      </c>
      <c r="BB95" s="296">
        <v>0</v>
      </c>
      <c r="BC95" s="296">
        <v>0</v>
      </c>
      <c r="BD95" s="296">
        <v>0</v>
      </c>
      <c r="BE95" s="296">
        <v>0</v>
      </c>
      <c r="BF95" s="296">
        <v>0</v>
      </c>
      <c r="BG95" s="296">
        <v>0</v>
      </c>
      <c r="BH95" s="296">
        <v>0</v>
      </c>
      <c r="BI95" s="296">
        <v>0</v>
      </c>
      <c r="BJ95" s="296">
        <v>0</v>
      </c>
      <c r="BK95" s="296">
        <v>0</v>
      </c>
      <c r="BL95" s="296">
        <v>0</v>
      </c>
      <c r="BM95" s="296">
        <v>0</v>
      </c>
      <c r="BN95" s="296">
        <v>0</v>
      </c>
      <c r="BO95" s="296">
        <v>0</v>
      </c>
      <c r="BP95" s="296">
        <v>0</v>
      </c>
      <c r="BQ95" s="296">
        <v>0</v>
      </c>
      <c r="BR95" s="296">
        <v>0</v>
      </c>
      <c r="BS95" s="296">
        <v>0</v>
      </c>
      <c r="BT95" s="296">
        <v>0</v>
      </c>
      <c r="BU95" s="296">
        <v>0</v>
      </c>
      <c r="BV95" s="296">
        <v>0</v>
      </c>
      <c r="BW95" s="296">
        <v>0</v>
      </c>
      <c r="BX95" s="296">
        <v>0</v>
      </c>
      <c r="BY95" s="296">
        <v>0</v>
      </c>
      <c r="BZ95" s="296">
        <v>0</v>
      </c>
      <c r="CA95" s="296">
        <v>0</v>
      </c>
      <c r="CB95" s="296">
        <v>0</v>
      </c>
      <c r="CC95" s="296">
        <v>0</v>
      </c>
      <c r="CD95" s="296">
        <v>0</v>
      </c>
      <c r="CE95" s="296">
        <v>0</v>
      </c>
      <c r="CF95" s="296">
        <v>0</v>
      </c>
      <c r="CG95" s="296">
        <v>0</v>
      </c>
      <c r="CH95" s="296">
        <v>0</v>
      </c>
      <c r="CI95" s="296">
        <v>0</v>
      </c>
      <c r="CJ95" s="296">
        <v>0</v>
      </c>
      <c r="CK95" s="296">
        <v>0</v>
      </c>
      <c r="CL95" s="296">
        <v>0</v>
      </c>
      <c r="CM95" s="296">
        <v>0</v>
      </c>
      <c r="CN95" s="296">
        <v>0</v>
      </c>
      <c r="CO95" s="296">
        <v>1</v>
      </c>
      <c r="CP95" s="296">
        <v>0</v>
      </c>
      <c r="CQ95" s="296">
        <v>0</v>
      </c>
      <c r="CR95" s="296">
        <v>0</v>
      </c>
      <c r="CS95" s="296">
        <v>0</v>
      </c>
      <c r="CT95" s="296">
        <v>0</v>
      </c>
      <c r="CU95" s="296">
        <v>0</v>
      </c>
      <c r="CV95" s="296">
        <v>0</v>
      </c>
      <c r="CW95" s="296">
        <v>0</v>
      </c>
      <c r="CX95" s="296">
        <v>0</v>
      </c>
      <c r="CY95" s="296">
        <v>0</v>
      </c>
      <c r="CZ95" s="296">
        <v>0</v>
      </c>
      <c r="DA95" s="296">
        <v>0</v>
      </c>
      <c r="DB95" s="326">
        <v>1</v>
      </c>
      <c r="DC95" s="326">
        <v>0.76968999657574388</v>
      </c>
    </row>
    <row r="96" spans="1:107" s="299" customFormat="1" ht="15" customHeight="1">
      <c r="A96" s="300" t="s">
        <v>421</v>
      </c>
      <c r="B96" s="301" t="s">
        <v>670</v>
      </c>
      <c r="C96" s="295">
        <v>3.1216854713515119E-4</v>
      </c>
      <c r="D96" s="296">
        <v>3.5736363127436462E-4</v>
      </c>
      <c r="E96" s="296">
        <v>6.2840696559720004E-4</v>
      </c>
      <c r="F96" s="296">
        <v>8.9540296225070685E-4</v>
      </c>
      <c r="G96" s="296">
        <v>5.0588403649924063E-3</v>
      </c>
      <c r="H96" s="296">
        <v>0</v>
      </c>
      <c r="I96" s="296">
        <v>0</v>
      </c>
      <c r="J96" s="296">
        <v>2.8479158539503062E-3</v>
      </c>
      <c r="K96" s="296">
        <v>8.4221615390528209E-4</v>
      </c>
      <c r="L96" s="296">
        <v>2.1155563360987163E-3</v>
      </c>
      <c r="M96" s="296">
        <v>6.9149370073549887E-4</v>
      </c>
      <c r="N96" s="296">
        <v>1.1236337095557939E-3</v>
      </c>
      <c r="O96" s="296">
        <v>6.7050525202991121E-4</v>
      </c>
      <c r="P96" s="296">
        <v>1.2481463728649881E-3</v>
      </c>
      <c r="Q96" s="296">
        <v>5.7874679960056284E-4</v>
      </c>
      <c r="R96" s="296">
        <v>5.5184355516778002E-4</v>
      </c>
      <c r="S96" s="296">
        <v>5.0689317105031976E-4</v>
      </c>
      <c r="T96" s="296">
        <v>1.3587982035357673E-3</v>
      </c>
      <c r="U96" s="296">
        <v>8.6885774894278703E-4</v>
      </c>
      <c r="V96" s="296">
        <v>1.8600432621271369E-3</v>
      </c>
      <c r="W96" s="296">
        <v>1.6858751675975852E-3</v>
      </c>
      <c r="X96" s="296">
        <v>1.008165012121352E-3</v>
      </c>
      <c r="Y96" s="296">
        <v>1.8874918624691107E-3</v>
      </c>
      <c r="Z96" s="296">
        <v>3.6307593484262539E-3</v>
      </c>
      <c r="AA96" s="296">
        <v>2.3821460458441856E-3</v>
      </c>
      <c r="AB96" s="296">
        <v>1.5544995749113472E-3</v>
      </c>
      <c r="AC96" s="296">
        <v>4.5243891879202768E-3</v>
      </c>
      <c r="AD96" s="296">
        <v>8.7716050749208133E-4</v>
      </c>
      <c r="AE96" s="296">
        <v>1.5448616202208862E-3</v>
      </c>
      <c r="AF96" s="296">
        <v>6.8081761693088497E-4</v>
      </c>
      <c r="AG96" s="296">
        <v>1.0558767843395443E-3</v>
      </c>
      <c r="AH96" s="296">
        <v>4.1356853897625307E-4</v>
      </c>
      <c r="AI96" s="296">
        <v>2.7289651474512074E-3</v>
      </c>
      <c r="AJ96" s="296">
        <v>2.867045045718082E-3</v>
      </c>
      <c r="AK96" s="296">
        <v>1.1677055905579992E-3</v>
      </c>
      <c r="AL96" s="296">
        <v>0</v>
      </c>
      <c r="AM96" s="296">
        <v>0</v>
      </c>
      <c r="AN96" s="296">
        <v>7.8645081358921939E-4</v>
      </c>
      <c r="AO96" s="296">
        <v>1.0443939861558699E-3</v>
      </c>
      <c r="AP96" s="296">
        <v>8.2225691743607497E-4</v>
      </c>
      <c r="AQ96" s="296">
        <v>0</v>
      </c>
      <c r="AR96" s="296">
        <v>6.0010979429114418E-4</v>
      </c>
      <c r="AS96" s="296">
        <v>1.559816416876883E-3</v>
      </c>
      <c r="AT96" s="296">
        <v>1.2479367894973946E-3</v>
      </c>
      <c r="AU96" s="296">
        <v>3.6905299454725203E-3</v>
      </c>
      <c r="AV96" s="296">
        <v>3.2006273971267366E-3</v>
      </c>
      <c r="AW96" s="296">
        <v>1.818986968550054E-3</v>
      </c>
      <c r="AX96" s="296">
        <v>1.4424643331505996E-3</v>
      </c>
      <c r="AY96" s="296">
        <v>1.2000548604345644E-3</v>
      </c>
      <c r="AZ96" s="296">
        <v>1.4500923555730485E-3</v>
      </c>
      <c r="BA96" s="296">
        <v>6.7801333441481104E-4</v>
      </c>
      <c r="BB96" s="296">
        <v>1.4346674052371701E-3</v>
      </c>
      <c r="BC96" s="296">
        <v>9.4243301824673833E-4</v>
      </c>
      <c r="BD96" s="296">
        <v>1.1311082450958085E-3</v>
      </c>
      <c r="BE96" s="296">
        <v>1.7096260693560221E-3</v>
      </c>
      <c r="BF96" s="296">
        <v>6.5309276955529847E-4</v>
      </c>
      <c r="BG96" s="296">
        <v>1.3381808062053037E-3</v>
      </c>
      <c r="BH96" s="296">
        <v>1.5471413762419874E-3</v>
      </c>
      <c r="BI96" s="296">
        <v>1.0114330197184827E-3</v>
      </c>
      <c r="BJ96" s="296">
        <v>2.7236174865958173E-3</v>
      </c>
      <c r="BK96" s="296">
        <v>1.0528327043638796E-3</v>
      </c>
      <c r="BL96" s="296">
        <v>2.5147314470344343E-3</v>
      </c>
      <c r="BM96" s="296">
        <v>1.7704725856812751E-3</v>
      </c>
      <c r="BN96" s="296">
        <v>1.144892642837567E-3</v>
      </c>
      <c r="BO96" s="296">
        <v>3.2658122840891987E-3</v>
      </c>
      <c r="BP96" s="296">
        <v>6.9924856288980652E-3</v>
      </c>
      <c r="BQ96" s="296">
        <v>4.2032846489326167E-3</v>
      </c>
      <c r="BR96" s="296">
        <v>8.7134819156563942E-4</v>
      </c>
      <c r="BS96" s="296">
        <v>1.24359680704719E-3</v>
      </c>
      <c r="BT96" s="296">
        <v>4.2577877938697935E-3</v>
      </c>
      <c r="BU96" s="296">
        <v>1.661970364231443E-3</v>
      </c>
      <c r="BV96" s="296">
        <v>1.9385981491291187E-3</v>
      </c>
      <c r="BW96" s="296">
        <v>3.7252294916797362E-4</v>
      </c>
      <c r="BX96" s="296">
        <v>9.7583095668111596E-4</v>
      </c>
      <c r="BY96" s="296">
        <v>2.3562782704434474E-3</v>
      </c>
      <c r="BZ96" s="296">
        <v>1.3924664765281427E-3</v>
      </c>
      <c r="CA96" s="296">
        <v>2.4408103783371974E-3</v>
      </c>
      <c r="CB96" s="296">
        <v>1.4568486772874177E-3</v>
      </c>
      <c r="CC96" s="296">
        <v>2.6326072950601928E-3</v>
      </c>
      <c r="CD96" s="296">
        <v>7.4972181689506338E-3</v>
      </c>
      <c r="CE96" s="296">
        <v>4.2089479800585129E-3</v>
      </c>
      <c r="CF96" s="296">
        <v>2.88073382976199E-4</v>
      </c>
      <c r="CG96" s="296">
        <v>2.0055928343578099E-3</v>
      </c>
      <c r="CH96" s="296">
        <v>6.3196395027615704E-3</v>
      </c>
      <c r="CI96" s="296">
        <v>2.7548074440980077E-3</v>
      </c>
      <c r="CJ96" s="296">
        <v>7.7627184340563486E-4</v>
      </c>
      <c r="CK96" s="296">
        <v>8.5409452812887604E-4</v>
      </c>
      <c r="CL96" s="296">
        <v>3.6991141468726047E-3</v>
      </c>
      <c r="CM96" s="296">
        <v>1.7996241017201567E-3</v>
      </c>
      <c r="CN96" s="296">
        <v>4.4201962439220177E-4</v>
      </c>
      <c r="CO96" s="296">
        <v>8.0720111880304543E-4</v>
      </c>
      <c r="CP96" s="296">
        <v>1.0006352641434253</v>
      </c>
      <c r="CQ96" s="296">
        <v>2.766094453644966E-3</v>
      </c>
      <c r="CR96" s="296">
        <v>3.5406799031763806E-3</v>
      </c>
      <c r="CS96" s="296">
        <v>1.8894518468635833E-3</v>
      </c>
      <c r="CT96" s="296">
        <v>3.1478176336352322E-3</v>
      </c>
      <c r="CU96" s="296">
        <v>2.2749280201700786E-3</v>
      </c>
      <c r="CV96" s="296">
        <v>1.9662759857964648E-3</v>
      </c>
      <c r="CW96" s="296">
        <v>1.8836608554164307E-3</v>
      </c>
      <c r="CX96" s="296">
        <v>1.306992175750165E-2</v>
      </c>
      <c r="CY96" s="296">
        <v>2.8085413707605836E-3</v>
      </c>
      <c r="CZ96" s="296">
        <v>3.4389089757682104E-4</v>
      </c>
      <c r="DA96" s="296">
        <v>2.8476920228527702E-3</v>
      </c>
      <c r="DB96" s="326">
        <v>1.1937311955691448</v>
      </c>
      <c r="DC96" s="326">
        <v>0.91880295982997373</v>
      </c>
    </row>
    <row r="97" spans="1:107" s="299" customFormat="1" ht="15" customHeight="1">
      <c r="A97" s="300" t="s">
        <v>422</v>
      </c>
      <c r="B97" s="301" t="s">
        <v>671</v>
      </c>
      <c r="C97" s="295">
        <v>1.1603689898985144E-2</v>
      </c>
      <c r="D97" s="296">
        <v>3.1571489847671337E-2</v>
      </c>
      <c r="E97" s="296">
        <v>1.9358836662313889E-2</v>
      </c>
      <c r="F97" s="296">
        <v>3.673908583520203E-2</v>
      </c>
      <c r="G97" s="296">
        <v>4.5476434350071211E-3</v>
      </c>
      <c r="H97" s="296">
        <v>0</v>
      </c>
      <c r="I97" s="296">
        <v>0</v>
      </c>
      <c r="J97" s="296">
        <v>3.8811682175465691E-2</v>
      </c>
      <c r="K97" s="296">
        <v>1.6737819992444194E-2</v>
      </c>
      <c r="L97" s="296">
        <v>6.0343384515523877E-3</v>
      </c>
      <c r="M97" s="296">
        <v>8.2754676452143818E-3</v>
      </c>
      <c r="N97" s="296">
        <v>6.3291057871739239E-3</v>
      </c>
      <c r="O97" s="296">
        <v>1.4037228339106931E-2</v>
      </c>
      <c r="P97" s="296">
        <v>1.24394643387139E-2</v>
      </c>
      <c r="Q97" s="296">
        <v>8.2534986653495564E-3</v>
      </c>
      <c r="R97" s="296">
        <v>2.6768136155315534E-3</v>
      </c>
      <c r="S97" s="296">
        <v>4.4422249114987895E-3</v>
      </c>
      <c r="T97" s="296">
        <v>2.4488525124939549E-2</v>
      </c>
      <c r="U97" s="296">
        <v>1.4637171685979706E-2</v>
      </c>
      <c r="V97" s="296">
        <v>9.86784185926768E-3</v>
      </c>
      <c r="W97" s="296">
        <v>1.3609226975405217E-2</v>
      </c>
      <c r="X97" s="296">
        <v>2.1561187493019638E-2</v>
      </c>
      <c r="Y97" s="296">
        <v>7.3472153446392076E-3</v>
      </c>
      <c r="Z97" s="296">
        <v>4.2713944857365509E-2</v>
      </c>
      <c r="AA97" s="296">
        <v>8.2693735985233715E-3</v>
      </c>
      <c r="AB97" s="296">
        <v>3.7747397812918251E-3</v>
      </c>
      <c r="AC97" s="296">
        <v>5.8410586151582513E-3</v>
      </c>
      <c r="AD97" s="296">
        <v>7.064117121034298E-3</v>
      </c>
      <c r="AE97" s="296">
        <v>5.4356181268252118E-2</v>
      </c>
      <c r="AF97" s="296">
        <v>6.6473289535363351E-3</v>
      </c>
      <c r="AG97" s="296">
        <v>1.6841904666280334E-2</v>
      </c>
      <c r="AH97" s="296">
        <v>7.8972843149567387E-3</v>
      </c>
      <c r="AI97" s="296">
        <v>8.0549333527504523E-3</v>
      </c>
      <c r="AJ97" s="296">
        <v>2.0318389015483648E-2</v>
      </c>
      <c r="AK97" s="296">
        <v>2.7266243442083136E-2</v>
      </c>
      <c r="AL97" s="296">
        <v>0</v>
      </c>
      <c r="AM97" s="296">
        <v>0</v>
      </c>
      <c r="AN97" s="296">
        <v>2.2725782506243719E-3</v>
      </c>
      <c r="AO97" s="296">
        <v>8.9321196909365169E-3</v>
      </c>
      <c r="AP97" s="296">
        <v>6.6076770927112304E-3</v>
      </c>
      <c r="AQ97" s="296">
        <v>0</v>
      </c>
      <c r="AR97" s="296">
        <v>5.9197544836863394E-3</v>
      </c>
      <c r="AS97" s="296">
        <v>6.9658009892842676E-3</v>
      </c>
      <c r="AT97" s="296">
        <v>9.9266486210186668E-3</v>
      </c>
      <c r="AU97" s="296">
        <v>1.9293394451844387E-2</v>
      </c>
      <c r="AV97" s="296">
        <v>2.091957233372712E-2</v>
      </c>
      <c r="AW97" s="296">
        <v>9.6884825064925996E-3</v>
      </c>
      <c r="AX97" s="296">
        <v>2.8227970311848441E-2</v>
      </c>
      <c r="AY97" s="296">
        <v>1.0771542139007577E-2</v>
      </c>
      <c r="AZ97" s="296">
        <v>3.7916005846225939E-2</v>
      </c>
      <c r="BA97" s="296">
        <v>1.0588180692090703E-2</v>
      </c>
      <c r="BB97" s="296">
        <v>1.069426252312305E-2</v>
      </c>
      <c r="BC97" s="296">
        <v>9.4574993804192684E-3</v>
      </c>
      <c r="BD97" s="296">
        <v>1.0369709399620503E-2</v>
      </c>
      <c r="BE97" s="296">
        <v>6.8842641111320968E-3</v>
      </c>
      <c r="BF97" s="296">
        <v>1.0008227948657484E-2</v>
      </c>
      <c r="BG97" s="296">
        <v>1.8032274796331141E-2</v>
      </c>
      <c r="BH97" s="296">
        <v>3.6376616158110268E-2</v>
      </c>
      <c r="BI97" s="296">
        <v>9.3051955529091027E-3</v>
      </c>
      <c r="BJ97" s="296">
        <v>2.9104189236151708E-2</v>
      </c>
      <c r="BK97" s="296">
        <v>9.9122544194381063E-3</v>
      </c>
      <c r="BL97" s="296">
        <v>6.7624920850641581E-3</v>
      </c>
      <c r="BM97" s="296">
        <v>1.7605506859539845E-2</v>
      </c>
      <c r="BN97" s="296">
        <v>9.5788114474002744E-3</v>
      </c>
      <c r="BO97" s="296">
        <v>1.0456843762073478E-2</v>
      </c>
      <c r="BP97" s="296">
        <v>5.0404688323288458E-3</v>
      </c>
      <c r="BQ97" s="296">
        <v>2.5474676953789844E-2</v>
      </c>
      <c r="BR97" s="296">
        <v>1.2234631753998471E-2</v>
      </c>
      <c r="BS97" s="296">
        <v>1.4735380998795742E-2</v>
      </c>
      <c r="BT97" s="296">
        <v>7.6052122335330472E-3</v>
      </c>
      <c r="BU97" s="296">
        <v>6.5436534383812948E-3</v>
      </c>
      <c r="BV97" s="296">
        <v>6.1312646166649769E-3</v>
      </c>
      <c r="BW97" s="296">
        <v>8.7412571343718423E-4</v>
      </c>
      <c r="BX97" s="296">
        <v>6.2708187754051637E-3</v>
      </c>
      <c r="BY97" s="296">
        <v>3.5048087491931799E-2</v>
      </c>
      <c r="BZ97" s="296">
        <v>0.1175807460932191</v>
      </c>
      <c r="CA97" s="296">
        <v>9.4856023678235035E-3</v>
      </c>
      <c r="CB97" s="296">
        <v>0.15980606280552156</v>
      </c>
      <c r="CC97" s="296">
        <v>1.9526806881018727E-2</v>
      </c>
      <c r="CD97" s="296">
        <v>1.4840952747939805E-2</v>
      </c>
      <c r="CE97" s="296">
        <v>1.0786094640669271E-2</v>
      </c>
      <c r="CF97" s="296">
        <v>4.1233112426174679E-3</v>
      </c>
      <c r="CG97" s="296">
        <v>1.794875551674327E-2</v>
      </c>
      <c r="CH97" s="296">
        <v>2.7196715606235319E-2</v>
      </c>
      <c r="CI97" s="296">
        <v>2.8362709565503252E-2</v>
      </c>
      <c r="CJ97" s="296">
        <v>1.8636603811389409E-2</v>
      </c>
      <c r="CK97" s="296">
        <v>5.4548409245693489E-3</v>
      </c>
      <c r="CL97" s="296">
        <v>7.8899337552250266E-3</v>
      </c>
      <c r="CM97" s="296">
        <v>1.4479797219024723E-2</v>
      </c>
      <c r="CN97" s="296">
        <v>1.5152015028320771E-2</v>
      </c>
      <c r="CO97" s="296">
        <v>2.3854874910596027E-2</v>
      </c>
      <c r="CP97" s="296">
        <v>8.2548926265720527E-3</v>
      </c>
      <c r="CQ97" s="296">
        <v>1.006926049080888</v>
      </c>
      <c r="CR97" s="296">
        <v>1.6397508187522072E-2</v>
      </c>
      <c r="CS97" s="296">
        <v>1.7029317550372607E-2</v>
      </c>
      <c r="CT97" s="296">
        <v>1.8999443844620954E-2</v>
      </c>
      <c r="CU97" s="296">
        <v>2.0261303254393528E-2</v>
      </c>
      <c r="CV97" s="296">
        <v>6.0562153722177447E-3</v>
      </c>
      <c r="CW97" s="296">
        <v>7.2850800438590147E-3</v>
      </c>
      <c r="CX97" s="296">
        <v>1.2000567762753855E-2</v>
      </c>
      <c r="CY97" s="296">
        <v>9.9831766192286595E-3</v>
      </c>
      <c r="CZ97" s="296">
        <v>3.5779079196218487E-3</v>
      </c>
      <c r="DA97" s="296">
        <v>1.6375588772980457E-2</v>
      </c>
      <c r="DB97" s="327">
        <v>2.6532241271203807</v>
      </c>
      <c r="DC97" s="327">
        <v>2.0421600693179669</v>
      </c>
    </row>
    <row r="98" spans="1:107" s="299" customFormat="1" ht="15" customHeight="1">
      <c r="A98" s="300" t="s">
        <v>423</v>
      </c>
      <c r="B98" s="301" t="s">
        <v>672</v>
      </c>
      <c r="C98" s="295">
        <v>5.8649054234847402E-4</v>
      </c>
      <c r="D98" s="296">
        <v>5.879296599119988E-4</v>
      </c>
      <c r="E98" s="296">
        <v>1.1646320654639458E-3</v>
      </c>
      <c r="F98" s="296">
        <v>1.5464847144602369E-3</v>
      </c>
      <c r="G98" s="296">
        <v>8.3631075246321125E-4</v>
      </c>
      <c r="H98" s="296">
        <v>0</v>
      </c>
      <c r="I98" s="296">
        <v>0</v>
      </c>
      <c r="J98" s="296">
        <v>2.6014011940224931E-3</v>
      </c>
      <c r="K98" s="296">
        <v>2.239740758141001E-3</v>
      </c>
      <c r="L98" s="296">
        <v>9.4433007454814083E-4</v>
      </c>
      <c r="M98" s="296">
        <v>5.8554204434844417E-4</v>
      </c>
      <c r="N98" s="296">
        <v>7.1580759461725152E-3</v>
      </c>
      <c r="O98" s="296">
        <v>3.2100612026694365E-3</v>
      </c>
      <c r="P98" s="296">
        <v>1.0800786395354338E-2</v>
      </c>
      <c r="Q98" s="296">
        <v>6.1000908869146987E-4</v>
      </c>
      <c r="R98" s="296">
        <v>4.1282345495397585E-4</v>
      </c>
      <c r="S98" s="296">
        <v>6.2408952366813293E-4</v>
      </c>
      <c r="T98" s="296">
        <v>1.5025715929898504E-3</v>
      </c>
      <c r="U98" s="296">
        <v>3.6759281318964588E-3</v>
      </c>
      <c r="V98" s="296">
        <v>5.3933390268213251E-3</v>
      </c>
      <c r="W98" s="296">
        <v>4.7156635781956347E-3</v>
      </c>
      <c r="X98" s="296">
        <v>1.0114569462814848E-3</v>
      </c>
      <c r="Y98" s="296">
        <v>1.8775339071435632E-3</v>
      </c>
      <c r="Z98" s="296">
        <v>2.7323026060529685E-3</v>
      </c>
      <c r="AA98" s="296">
        <v>1.4045078305002737E-3</v>
      </c>
      <c r="AB98" s="296">
        <v>9.2066924204623488E-4</v>
      </c>
      <c r="AC98" s="296">
        <v>2.0291490872937835E-2</v>
      </c>
      <c r="AD98" s="296">
        <v>2.0092940953302337E-3</v>
      </c>
      <c r="AE98" s="296">
        <v>7.0682068823434705E-4</v>
      </c>
      <c r="AF98" s="296">
        <v>1.859238517856457E-3</v>
      </c>
      <c r="AG98" s="296">
        <v>2.321069121979916E-3</v>
      </c>
      <c r="AH98" s="296">
        <v>3.3154068885207942E-3</v>
      </c>
      <c r="AI98" s="296">
        <v>1.9922275446177698E-3</v>
      </c>
      <c r="AJ98" s="296">
        <v>1.2762722821493451E-3</v>
      </c>
      <c r="AK98" s="296">
        <v>1.7086725502984507E-3</v>
      </c>
      <c r="AL98" s="296">
        <v>0</v>
      </c>
      <c r="AM98" s="296">
        <v>0</v>
      </c>
      <c r="AN98" s="296">
        <v>3.5267122819753518E-4</v>
      </c>
      <c r="AO98" s="296">
        <v>6.8845374142359884E-4</v>
      </c>
      <c r="AP98" s="296">
        <v>6.200802065629916E-4</v>
      </c>
      <c r="AQ98" s="296">
        <v>0</v>
      </c>
      <c r="AR98" s="296">
        <v>6.3429487834317617E-4</v>
      </c>
      <c r="AS98" s="296">
        <v>1.4908075065599058E-3</v>
      </c>
      <c r="AT98" s="296">
        <v>9.9155929888848898E-4</v>
      </c>
      <c r="AU98" s="296">
        <v>2.3456811626325499E-3</v>
      </c>
      <c r="AV98" s="296">
        <v>2.1314308340781782E-3</v>
      </c>
      <c r="AW98" s="296">
        <v>2.9520229559503925E-3</v>
      </c>
      <c r="AX98" s="296">
        <v>3.7865042018532845E-3</v>
      </c>
      <c r="AY98" s="296">
        <v>1.657615942055233E-3</v>
      </c>
      <c r="AZ98" s="296">
        <v>2.9537729909242024E-3</v>
      </c>
      <c r="BA98" s="296">
        <v>5.779967471821303E-3</v>
      </c>
      <c r="BB98" s="296">
        <v>3.1831129835019345E-3</v>
      </c>
      <c r="BC98" s="296">
        <v>2.1690995973205583E-3</v>
      </c>
      <c r="BD98" s="296">
        <v>4.2062468197426126E-3</v>
      </c>
      <c r="BE98" s="296">
        <v>3.3022763541258886E-3</v>
      </c>
      <c r="BF98" s="296">
        <v>4.1253621172373123E-3</v>
      </c>
      <c r="BG98" s="296">
        <v>1.3006578863698803E-3</v>
      </c>
      <c r="BH98" s="296">
        <v>3.2527815186094385E-3</v>
      </c>
      <c r="BI98" s="296">
        <v>2.9249785834232489E-3</v>
      </c>
      <c r="BJ98" s="296">
        <v>1.0422968236166988E-3</v>
      </c>
      <c r="BK98" s="296">
        <v>1.5087403055224625E-3</v>
      </c>
      <c r="BL98" s="296">
        <v>8.5241401904459144E-4</v>
      </c>
      <c r="BM98" s="296">
        <v>1.2938452220311631E-3</v>
      </c>
      <c r="BN98" s="296">
        <v>1.5877486141612867E-3</v>
      </c>
      <c r="BO98" s="296">
        <v>3.2722398248374068E-3</v>
      </c>
      <c r="BP98" s="296">
        <v>2.6699322819597865E-3</v>
      </c>
      <c r="BQ98" s="296">
        <v>1.2666964141819438E-3</v>
      </c>
      <c r="BR98" s="296">
        <v>3.026645866461967E-3</v>
      </c>
      <c r="BS98" s="296">
        <v>6.9477995722171913E-3</v>
      </c>
      <c r="BT98" s="296">
        <v>1.2955517866173801E-2</v>
      </c>
      <c r="BU98" s="296">
        <v>9.2809676407794514E-3</v>
      </c>
      <c r="BV98" s="296">
        <v>7.7595088513013602E-3</v>
      </c>
      <c r="BW98" s="296">
        <v>7.9812696877888092E-4</v>
      </c>
      <c r="BX98" s="296">
        <v>2.9844584216245826E-3</v>
      </c>
      <c r="BY98" s="296">
        <v>2.5651154938171493E-3</v>
      </c>
      <c r="BZ98" s="296">
        <v>2.1220024730051307E-3</v>
      </c>
      <c r="CA98" s="296">
        <v>3.7688413278875849E-3</v>
      </c>
      <c r="CB98" s="296">
        <v>6.0720018645491645E-3</v>
      </c>
      <c r="CC98" s="296">
        <v>3.7713611302849317E-3</v>
      </c>
      <c r="CD98" s="296">
        <v>1.6730537989369193E-3</v>
      </c>
      <c r="CE98" s="296">
        <v>5.9133493740711595E-3</v>
      </c>
      <c r="CF98" s="296">
        <v>1.0054498903829144E-3</v>
      </c>
      <c r="CG98" s="296">
        <v>1.0250821282405561E-2</v>
      </c>
      <c r="CH98" s="296">
        <v>1.1383910073954021E-2</v>
      </c>
      <c r="CI98" s="296">
        <v>1.2296777293691817E-2</v>
      </c>
      <c r="CJ98" s="296">
        <v>2.4041717010366073E-3</v>
      </c>
      <c r="CK98" s="296">
        <v>2.2409533196900799E-3</v>
      </c>
      <c r="CL98" s="296">
        <v>1.7007248488607259E-3</v>
      </c>
      <c r="CM98" s="296">
        <v>1.3906635737432277E-3</v>
      </c>
      <c r="CN98" s="296">
        <v>1.4666421390011211E-3</v>
      </c>
      <c r="CO98" s="296">
        <v>1.1723256348589689E-3</v>
      </c>
      <c r="CP98" s="296">
        <v>3.6994155091227827E-3</v>
      </c>
      <c r="CQ98" s="296">
        <v>4.2902218644730369E-3</v>
      </c>
      <c r="CR98" s="296">
        <v>1.0060770079245918</v>
      </c>
      <c r="CS98" s="296">
        <v>1.559783887764136E-3</v>
      </c>
      <c r="CT98" s="296">
        <v>6.7623635752847916E-3</v>
      </c>
      <c r="CU98" s="296">
        <v>2.5191371298180581E-3</v>
      </c>
      <c r="CV98" s="296">
        <v>5.243472346371284E-3</v>
      </c>
      <c r="CW98" s="296">
        <v>4.1125886683892141E-3</v>
      </c>
      <c r="CX98" s="296">
        <v>4.6291640659974868E-3</v>
      </c>
      <c r="CY98" s="296">
        <v>4.5675456196472173E-3</v>
      </c>
      <c r="CZ98" s="296">
        <v>1.0513209687248932E-3</v>
      </c>
      <c r="DA98" s="296">
        <v>3.5954529588202258E-3</v>
      </c>
      <c r="DB98" s="326">
        <v>1.3200251295525669</v>
      </c>
      <c r="DC98" s="326">
        <v>1.0160101374452111</v>
      </c>
    </row>
    <row r="99" spans="1:107" s="299" customFormat="1" ht="15" customHeight="1">
      <c r="A99" s="300" t="s">
        <v>424</v>
      </c>
      <c r="B99" s="301" t="s">
        <v>673</v>
      </c>
      <c r="C99" s="295">
        <v>3.3043038356206089E-2</v>
      </c>
      <c r="D99" s="296">
        <v>1.7304488244568067E-2</v>
      </c>
      <c r="E99" s="296">
        <v>3.1584393697414531E-2</v>
      </c>
      <c r="F99" s="296">
        <v>7.8854438102901256E-2</v>
      </c>
      <c r="G99" s="296">
        <v>6.7290736808734413E-3</v>
      </c>
      <c r="H99" s="296">
        <v>0</v>
      </c>
      <c r="I99" s="296">
        <v>0</v>
      </c>
      <c r="J99" s="296">
        <v>6.4825031618852863E-2</v>
      </c>
      <c r="K99" s="296">
        <v>1.0307718966487911E-2</v>
      </c>
      <c r="L99" s="296">
        <v>1.0210542494570325E-2</v>
      </c>
      <c r="M99" s="296">
        <v>1.8977361574107378E-2</v>
      </c>
      <c r="N99" s="296">
        <v>1.0011847362327851E-2</v>
      </c>
      <c r="O99" s="296">
        <v>1.0819525207268532E-2</v>
      </c>
      <c r="P99" s="296">
        <v>1.1795863025120744E-2</v>
      </c>
      <c r="Q99" s="296">
        <v>1.0788683492572747E-2</v>
      </c>
      <c r="R99" s="296">
        <v>5.9917810473643033E-3</v>
      </c>
      <c r="S99" s="296">
        <v>2.3561195104373676E-3</v>
      </c>
      <c r="T99" s="296">
        <v>3.8302475562552521E-2</v>
      </c>
      <c r="U99" s="296">
        <v>7.274452077763888E-3</v>
      </c>
      <c r="V99" s="296">
        <v>1.5528826126518243E-2</v>
      </c>
      <c r="W99" s="296">
        <v>1.112907587815495E-2</v>
      </c>
      <c r="X99" s="296">
        <v>8.6405025752323561E-3</v>
      </c>
      <c r="Y99" s="296">
        <v>1.5257524373406947E-2</v>
      </c>
      <c r="Z99" s="296">
        <v>4.409164890550387E-2</v>
      </c>
      <c r="AA99" s="296">
        <v>1.6851843250821213E-2</v>
      </c>
      <c r="AB99" s="296">
        <v>9.8345830396933502E-3</v>
      </c>
      <c r="AC99" s="296">
        <v>1.2864214519799064E-2</v>
      </c>
      <c r="AD99" s="296">
        <v>6.7126020050149501E-3</v>
      </c>
      <c r="AE99" s="296">
        <v>1.9898947925274021E-2</v>
      </c>
      <c r="AF99" s="296">
        <v>9.0189473608904662E-3</v>
      </c>
      <c r="AG99" s="296">
        <v>1.8937712033988145E-2</v>
      </c>
      <c r="AH99" s="296">
        <v>8.7360578196700109E-3</v>
      </c>
      <c r="AI99" s="296">
        <v>1.2909109953056313E-2</v>
      </c>
      <c r="AJ99" s="296">
        <v>3.7231761968133312E-2</v>
      </c>
      <c r="AK99" s="296">
        <v>2.8337435270695002E-2</v>
      </c>
      <c r="AL99" s="296">
        <v>0</v>
      </c>
      <c r="AM99" s="296">
        <v>0</v>
      </c>
      <c r="AN99" s="296">
        <v>6.7408087751005801E-3</v>
      </c>
      <c r="AO99" s="296">
        <v>1.2644432165201818E-2</v>
      </c>
      <c r="AP99" s="296">
        <v>9.9672510752868652E-3</v>
      </c>
      <c r="AQ99" s="296">
        <v>0</v>
      </c>
      <c r="AR99" s="296">
        <v>9.1089299625414406E-3</v>
      </c>
      <c r="AS99" s="296">
        <v>1.5047333126963373E-2</v>
      </c>
      <c r="AT99" s="296">
        <v>1.1063204471426571E-2</v>
      </c>
      <c r="AU99" s="296">
        <v>1.4023797861864879E-2</v>
      </c>
      <c r="AV99" s="296">
        <v>1.3297859191370295E-2</v>
      </c>
      <c r="AW99" s="296">
        <v>1.2936250828796013E-2</v>
      </c>
      <c r="AX99" s="296">
        <v>1.6960288248393598E-2</v>
      </c>
      <c r="AY99" s="296">
        <v>1.4751281438585572E-2</v>
      </c>
      <c r="AZ99" s="296">
        <v>1.4410170769414841E-2</v>
      </c>
      <c r="BA99" s="296">
        <v>8.1392318207292834E-3</v>
      </c>
      <c r="BB99" s="296">
        <v>1.0050968256625903E-2</v>
      </c>
      <c r="BC99" s="296">
        <v>1.090051257612578E-2</v>
      </c>
      <c r="BD99" s="296">
        <v>8.8437366295323252E-3</v>
      </c>
      <c r="BE99" s="296">
        <v>9.2455318115004601E-3</v>
      </c>
      <c r="BF99" s="296">
        <v>7.8361577861210049E-3</v>
      </c>
      <c r="BG99" s="296">
        <v>6.6270219746151779E-3</v>
      </c>
      <c r="BH99" s="296">
        <v>8.9255949205449062E-3</v>
      </c>
      <c r="BI99" s="296">
        <v>8.7795432349406406E-3</v>
      </c>
      <c r="BJ99" s="296">
        <v>1.9455910946079773E-2</v>
      </c>
      <c r="BK99" s="296">
        <v>1.1849372907355526E-2</v>
      </c>
      <c r="BL99" s="296">
        <v>2.0643131764038116E-2</v>
      </c>
      <c r="BM99" s="296">
        <v>2.0827043916680648E-2</v>
      </c>
      <c r="BN99" s="296">
        <v>4.1541898254060662E-2</v>
      </c>
      <c r="BO99" s="296">
        <v>1.3949460790116013E-2</v>
      </c>
      <c r="BP99" s="296">
        <v>2.7834335794061901E-2</v>
      </c>
      <c r="BQ99" s="296">
        <v>5.1166715994484337E-2</v>
      </c>
      <c r="BR99" s="296">
        <v>1.2574118667359439E-2</v>
      </c>
      <c r="BS99" s="296">
        <v>1.0952007614871388E-2</v>
      </c>
      <c r="BT99" s="296">
        <v>7.5168627774919328E-3</v>
      </c>
      <c r="BU99" s="296">
        <v>8.3954036287753695E-3</v>
      </c>
      <c r="BV99" s="296">
        <v>6.4545624295128503E-3</v>
      </c>
      <c r="BW99" s="296">
        <v>1.6139174968218071E-3</v>
      </c>
      <c r="BX99" s="296">
        <v>6.9954809189753369E-3</v>
      </c>
      <c r="BY99" s="296">
        <v>4.502949024883339E-2</v>
      </c>
      <c r="BZ99" s="296">
        <v>0.23392954720053794</v>
      </c>
      <c r="CA99" s="296">
        <v>7.2812864047673695E-3</v>
      </c>
      <c r="CB99" s="296">
        <v>2.7042174817209115E-2</v>
      </c>
      <c r="CC99" s="296">
        <v>2.8207159957632205E-2</v>
      </c>
      <c r="CD99" s="296">
        <v>1.6831878684564584E-2</v>
      </c>
      <c r="CE99" s="296">
        <v>2.0224150168329867E-2</v>
      </c>
      <c r="CF99" s="296">
        <v>5.6418945627595175E-3</v>
      </c>
      <c r="CG99" s="296">
        <v>1.2292492105413623E-2</v>
      </c>
      <c r="CH99" s="296">
        <v>2.2607088955708281E-2</v>
      </c>
      <c r="CI99" s="296">
        <v>2.6851402516428088E-2</v>
      </c>
      <c r="CJ99" s="296">
        <v>3.1183110232125021E-2</v>
      </c>
      <c r="CK99" s="296">
        <v>7.2770505173699275E-3</v>
      </c>
      <c r="CL99" s="296">
        <v>1.8111451432769366E-2</v>
      </c>
      <c r="CM99" s="296">
        <v>7.2495120126410189E-3</v>
      </c>
      <c r="CN99" s="296">
        <v>1.170998625438993E-2</v>
      </c>
      <c r="CO99" s="296">
        <v>9.0379531103532609E-3</v>
      </c>
      <c r="CP99" s="296">
        <v>1.4361697796521335E-2</v>
      </c>
      <c r="CQ99" s="296">
        <v>9.6365990391497541E-2</v>
      </c>
      <c r="CR99" s="296">
        <v>1.3096673704082257E-2</v>
      </c>
      <c r="CS99" s="296">
        <v>1.0104004122769894</v>
      </c>
      <c r="CT99" s="296">
        <v>1.0438482125573766E-2</v>
      </c>
      <c r="CU99" s="296">
        <v>1.9333233382085681E-2</v>
      </c>
      <c r="CV99" s="296">
        <v>9.1850011532785339E-3</v>
      </c>
      <c r="CW99" s="296">
        <v>1.3399822647190562E-2</v>
      </c>
      <c r="CX99" s="296">
        <v>1.4668019763706672E-2</v>
      </c>
      <c r="CY99" s="296">
        <v>1.1213416243409553E-2</v>
      </c>
      <c r="CZ99" s="296">
        <v>3.684112514351431E-3</v>
      </c>
      <c r="DA99" s="296">
        <v>3.4210002307921594E-2</v>
      </c>
      <c r="DB99" s="326">
        <v>2.9180922513420491</v>
      </c>
      <c r="DC99" s="326">
        <v>2.2460264149431666</v>
      </c>
    </row>
    <row r="100" spans="1:107" s="299" customFormat="1" ht="15" customHeight="1">
      <c r="A100" s="300" t="s">
        <v>425</v>
      </c>
      <c r="B100" s="301" t="s">
        <v>674</v>
      </c>
      <c r="C100" s="295">
        <v>4.6894584548885761E-3</v>
      </c>
      <c r="D100" s="296">
        <v>5.4288779614397971E-3</v>
      </c>
      <c r="E100" s="296">
        <v>1.086904988840035E-2</v>
      </c>
      <c r="F100" s="296">
        <v>1.1590049900171265E-2</v>
      </c>
      <c r="G100" s="296">
        <v>7.2803335718578978E-3</v>
      </c>
      <c r="H100" s="296">
        <v>0</v>
      </c>
      <c r="I100" s="296">
        <v>0</v>
      </c>
      <c r="J100" s="296">
        <v>1.9464657843786991E-2</v>
      </c>
      <c r="K100" s="296">
        <v>8.7651195402413448E-3</v>
      </c>
      <c r="L100" s="296">
        <v>7.9544458962090107E-3</v>
      </c>
      <c r="M100" s="296">
        <v>3.9631712834987762E-3</v>
      </c>
      <c r="N100" s="296">
        <v>1.4670757620511893E-2</v>
      </c>
      <c r="O100" s="296">
        <v>1.0847602073475454E-2</v>
      </c>
      <c r="P100" s="296">
        <v>1.2823040144699354E-2</v>
      </c>
      <c r="Q100" s="296">
        <v>5.7050371627460792E-3</v>
      </c>
      <c r="R100" s="296">
        <v>4.8160168426453877E-3</v>
      </c>
      <c r="S100" s="296">
        <v>8.1621533051735758E-3</v>
      </c>
      <c r="T100" s="296">
        <v>1.1993449890065356E-2</v>
      </c>
      <c r="U100" s="296">
        <v>1.3278436855027128E-2</v>
      </c>
      <c r="V100" s="296">
        <v>1.1964289663252617E-2</v>
      </c>
      <c r="W100" s="296">
        <v>1.4063254601338247E-2</v>
      </c>
      <c r="X100" s="296">
        <v>1.913127927968513E-2</v>
      </c>
      <c r="Y100" s="296">
        <v>1.0556180224409262E-2</v>
      </c>
      <c r="Z100" s="296">
        <v>4.277099544205016E-2</v>
      </c>
      <c r="AA100" s="296">
        <v>1.3638377640386052E-2</v>
      </c>
      <c r="AB100" s="296">
        <v>1.2155380695900712E-2</v>
      </c>
      <c r="AC100" s="296">
        <v>2.6339214650924758E-2</v>
      </c>
      <c r="AD100" s="296">
        <v>1.1932575565693982E-2</v>
      </c>
      <c r="AE100" s="296">
        <v>9.8163126764205782E-3</v>
      </c>
      <c r="AF100" s="296">
        <v>1.205448305883848E-2</v>
      </c>
      <c r="AG100" s="296">
        <v>1.6698425047441783E-2</v>
      </c>
      <c r="AH100" s="296">
        <v>9.6403168481937768E-3</v>
      </c>
      <c r="AI100" s="296">
        <v>3.267238914693938E-2</v>
      </c>
      <c r="AJ100" s="296">
        <v>2.8681085432036121E-2</v>
      </c>
      <c r="AK100" s="296">
        <v>2.3732933166468993E-2</v>
      </c>
      <c r="AL100" s="296">
        <v>0</v>
      </c>
      <c r="AM100" s="296">
        <v>0</v>
      </c>
      <c r="AN100" s="296">
        <v>3.1559297826431439E-3</v>
      </c>
      <c r="AO100" s="296">
        <v>8.861350673569475E-3</v>
      </c>
      <c r="AP100" s="296">
        <v>6.7728342645822191E-3</v>
      </c>
      <c r="AQ100" s="296">
        <v>0</v>
      </c>
      <c r="AR100" s="296">
        <v>7.869499903160368E-3</v>
      </c>
      <c r="AS100" s="296">
        <v>1.1672812473912662E-2</v>
      </c>
      <c r="AT100" s="296">
        <v>1.3236278716067194E-2</v>
      </c>
      <c r="AU100" s="296">
        <v>2.2352881113565978E-2</v>
      </c>
      <c r="AV100" s="296">
        <v>1.8893678538142986E-2</v>
      </c>
      <c r="AW100" s="296">
        <v>1.7594882900977792E-2</v>
      </c>
      <c r="AX100" s="296">
        <v>2.0244293696705769E-2</v>
      </c>
      <c r="AY100" s="296">
        <v>1.7977526946443032E-2</v>
      </c>
      <c r="AZ100" s="296">
        <v>2.2411057369474807E-2</v>
      </c>
      <c r="BA100" s="296">
        <v>2.0018529049533457E-2</v>
      </c>
      <c r="BB100" s="296">
        <v>2.2027794062618847E-2</v>
      </c>
      <c r="BC100" s="296">
        <v>1.9564395212800244E-2</v>
      </c>
      <c r="BD100" s="296">
        <v>2.5331520612479168E-2</v>
      </c>
      <c r="BE100" s="296">
        <v>2.5075120686743065E-2</v>
      </c>
      <c r="BF100" s="296">
        <v>1.3549117024642765E-2</v>
      </c>
      <c r="BG100" s="296">
        <v>1.0970934243900395E-2</v>
      </c>
      <c r="BH100" s="296">
        <v>1.7425847407770541E-2</v>
      </c>
      <c r="BI100" s="296">
        <v>1.1111267671339955E-2</v>
      </c>
      <c r="BJ100" s="296">
        <v>1.5597542967372282E-2</v>
      </c>
      <c r="BK100" s="296">
        <v>3.5861905493134588E-2</v>
      </c>
      <c r="BL100" s="296">
        <v>1.7024643270106006E-2</v>
      </c>
      <c r="BM100" s="296">
        <v>4.738693088128524E-2</v>
      </c>
      <c r="BN100" s="296">
        <v>2.4389286993760584E-2</v>
      </c>
      <c r="BO100" s="296">
        <v>1.5676479281167791E-2</v>
      </c>
      <c r="BP100" s="296">
        <v>5.4177845920012027E-2</v>
      </c>
      <c r="BQ100" s="296">
        <v>3.143183296492174E-2</v>
      </c>
      <c r="BR100" s="296">
        <v>3.6160353203055433E-2</v>
      </c>
      <c r="BS100" s="296">
        <v>4.4319486312862554E-2</v>
      </c>
      <c r="BT100" s="296">
        <v>5.3229013635392772E-2</v>
      </c>
      <c r="BU100" s="296">
        <v>8.438528338612776E-2</v>
      </c>
      <c r="BV100" s="296">
        <v>4.1623062021686245E-2</v>
      </c>
      <c r="BW100" s="296">
        <v>5.0677304883632217E-3</v>
      </c>
      <c r="BX100" s="296">
        <v>2.1770126474080758E-2</v>
      </c>
      <c r="BY100" s="296">
        <v>1.6497643104214432E-2</v>
      </c>
      <c r="BZ100" s="296">
        <v>2.2295340293628139E-2</v>
      </c>
      <c r="CA100" s="296">
        <v>2.4930254218455614E-2</v>
      </c>
      <c r="CB100" s="296">
        <v>3.4100530914708709E-2</v>
      </c>
      <c r="CC100" s="296">
        <v>3.6951765991864685E-2</v>
      </c>
      <c r="CD100" s="296">
        <v>6.8461818862270624E-2</v>
      </c>
      <c r="CE100" s="296">
        <v>9.9909999472744843E-2</v>
      </c>
      <c r="CF100" s="296">
        <v>1.1136395491458485E-2</v>
      </c>
      <c r="CG100" s="296">
        <v>8.353328469625354E-2</v>
      </c>
      <c r="CH100" s="296">
        <v>7.3627657536227437E-2</v>
      </c>
      <c r="CI100" s="296">
        <v>8.0282201198791328E-2</v>
      </c>
      <c r="CJ100" s="296">
        <v>5.5310383403124948E-2</v>
      </c>
      <c r="CK100" s="296">
        <v>3.0519703798762343E-2</v>
      </c>
      <c r="CL100" s="296">
        <v>5.0014280697671665E-2</v>
      </c>
      <c r="CM100" s="296">
        <v>3.2738195708902837E-2</v>
      </c>
      <c r="CN100" s="296">
        <v>2.793064634390106E-2</v>
      </c>
      <c r="CO100" s="296">
        <v>1.8066607546812701E-2</v>
      </c>
      <c r="CP100" s="296">
        <v>4.8680359778040735E-2</v>
      </c>
      <c r="CQ100" s="296">
        <v>3.7931225534354004E-2</v>
      </c>
      <c r="CR100" s="296">
        <v>6.4991999728653327E-2</v>
      </c>
      <c r="CS100" s="296">
        <v>1.9772206096695395E-2</v>
      </c>
      <c r="CT100" s="296">
        <v>1.0652548864619837</v>
      </c>
      <c r="CU100" s="296">
        <v>1.6621973931331333E-2</v>
      </c>
      <c r="CV100" s="296">
        <v>1.4859080277038198E-2</v>
      </c>
      <c r="CW100" s="296">
        <v>1.9325142379160207E-2</v>
      </c>
      <c r="CX100" s="296">
        <v>1.8398034255105597E-2</v>
      </c>
      <c r="CY100" s="296">
        <v>1.9426176585334312E-2</v>
      </c>
      <c r="CZ100" s="296">
        <v>6.2808737630511043E-3</v>
      </c>
      <c r="DA100" s="296">
        <v>4.0162487342289784E-2</v>
      </c>
      <c r="DB100" s="326">
        <v>3.4603793824320528</v>
      </c>
      <c r="DC100" s="326">
        <v>2.6634193950149014</v>
      </c>
    </row>
    <row r="101" spans="1:107" s="299" customFormat="1" ht="15" customHeight="1">
      <c r="A101" s="300" t="s">
        <v>426</v>
      </c>
      <c r="B101" s="301" t="s">
        <v>675</v>
      </c>
      <c r="C101" s="295">
        <v>0</v>
      </c>
      <c r="D101" s="296">
        <v>0</v>
      </c>
      <c r="E101" s="296">
        <v>0</v>
      </c>
      <c r="F101" s="296">
        <v>0</v>
      </c>
      <c r="G101" s="296">
        <v>0</v>
      </c>
      <c r="H101" s="296">
        <v>0</v>
      </c>
      <c r="I101" s="296">
        <v>0</v>
      </c>
      <c r="J101" s="296">
        <v>0</v>
      </c>
      <c r="K101" s="296">
        <v>0</v>
      </c>
      <c r="L101" s="296">
        <v>0</v>
      </c>
      <c r="M101" s="296">
        <v>0</v>
      </c>
      <c r="N101" s="296">
        <v>0</v>
      </c>
      <c r="O101" s="296">
        <v>0</v>
      </c>
      <c r="P101" s="296">
        <v>0</v>
      </c>
      <c r="Q101" s="296">
        <v>0</v>
      </c>
      <c r="R101" s="296">
        <v>0</v>
      </c>
      <c r="S101" s="296">
        <v>0</v>
      </c>
      <c r="T101" s="296">
        <v>0</v>
      </c>
      <c r="U101" s="296">
        <v>0</v>
      </c>
      <c r="V101" s="296">
        <v>0</v>
      </c>
      <c r="W101" s="296">
        <v>0</v>
      </c>
      <c r="X101" s="296">
        <v>0</v>
      </c>
      <c r="Y101" s="296">
        <v>0</v>
      </c>
      <c r="Z101" s="296">
        <v>0</v>
      </c>
      <c r="AA101" s="296">
        <v>0</v>
      </c>
      <c r="AB101" s="296">
        <v>0</v>
      </c>
      <c r="AC101" s="296">
        <v>0</v>
      </c>
      <c r="AD101" s="296">
        <v>0</v>
      </c>
      <c r="AE101" s="296">
        <v>0</v>
      </c>
      <c r="AF101" s="296">
        <v>0</v>
      </c>
      <c r="AG101" s="296">
        <v>0</v>
      </c>
      <c r="AH101" s="296">
        <v>0</v>
      </c>
      <c r="AI101" s="296">
        <v>0</v>
      </c>
      <c r="AJ101" s="296">
        <v>0</v>
      </c>
      <c r="AK101" s="296">
        <v>0</v>
      </c>
      <c r="AL101" s="296">
        <v>0</v>
      </c>
      <c r="AM101" s="296">
        <v>0</v>
      </c>
      <c r="AN101" s="296">
        <v>0</v>
      </c>
      <c r="AO101" s="296">
        <v>0</v>
      </c>
      <c r="AP101" s="296">
        <v>0</v>
      </c>
      <c r="AQ101" s="296">
        <v>0</v>
      </c>
      <c r="AR101" s="296">
        <v>0</v>
      </c>
      <c r="AS101" s="296">
        <v>0</v>
      </c>
      <c r="AT101" s="296">
        <v>0</v>
      </c>
      <c r="AU101" s="296">
        <v>0</v>
      </c>
      <c r="AV101" s="296">
        <v>0</v>
      </c>
      <c r="AW101" s="296">
        <v>0</v>
      </c>
      <c r="AX101" s="296">
        <v>0</v>
      </c>
      <c r="AY101" s="296">
        <v>0</v>
      </c>
      <c r="AZ101" s="296">
        <v>0</v>
      </c>
      <c r="BA101" s="296">
        <v>0</v>
      </c>
      <c r="BB101" s="296">
        <v>0</v>
      </c>
      <c r="BC101" s="296">
        <v>0</v>
      </c>
      <c r="BD101" s="296">
        <v>0</v>
      </c>
      <c r="BE101" s="296">
        <v>0</v>
      </c>
      <c r="BF101" s="296">
        <v>0</v>
      </c>
      <c r="BG101" s="296">
        <v>0</v>
      </c>
      <c r="BH101" s="296">
        <v>0</v>
      </c>
      <c r="BI101" s="296">
        <v>0</v>
      </c>
      <c r="BJ101" s="296">
        <v>0</v>
      </c>
      <c r="BK101" s="296">
        <v>0</v>
      </c>
      <c r="BL101" s="296">
        <v>0</v>
      </c>
      <c r="BM101" s="296">
        <v>0</v>
      </c>
      <c r="BN101" s="296">
        <v>0</v>
      </c>
      <c r="BO101" s="296">
        <v>0</v>
      </c>
      <c r="BP101" s="296">
        <v>0</v>
      </c>
      <c r="BQ101" s="296">
        <v>0</v>
      </c>
      <c r="BR101" s="296">
        <v>0</v>
      </c>
      <c r="BS101" s="296">
        <v>0</v>
      </c>
      <c r="BT101" s="296">
        <v>0</v>
      </c>
      <c r="BU101" s="296">
        <v>0</v>
      </c>
      <c r="BV101" s="296">
        <v>0</v>
      </c>
      <c r="BW101" s="296">
        <v>0</v>
      </c>
      <c r="BX101" s="296">
        <v>0</v>
      </c>
      <c r="BY101" s="296">
        <v>0</v>
      </c>
      <c r="BZ101" s="296">
        <v>0</v>
      </c>
      <c r="CA101" s="296">
        <v>0</v>
      </c>
      <c r="CB101" s="296">
        <v>0</v>
      </c>
      <c r="CC101" s="296">
        <v>0</v>
      </c>
      <c r="CD101" s="296">
        <v>0</v>
      </c>
      <c r="CE101" s="296">
        <v>0</v>
      </c>
      <c r="CF101" s="296">
        <v>0</v>
      </c>
      <c r="CG101" s="296">
        <v>0</v>
      </c>
      <c r="CH101" s="296">
        <v>0</v>
      </c>
      <c r="CI101" s="296">
        <v>0</v>
      </c>
      <c r="CJ101" s="296">
        <v>0</v>
      </c>
      <c r="CK101" s="296">
        <v>0</v>
      </c>
      <c r="CL101" s="296">
        <v>0</v>
      </c>
      <c r="CM101" s="296">
        <v>0</v>
      </c>
      <c r="CN101" s="296">
        <v>0</v>
      </c>
      <c r="CO101" s="296">
        <v>0</v>
      </c>
      <c r="CP101" s="296">
        <v>0</v>
      </c>
      <c r="CQ101" s="296">
        <v>0</v>
      </c>
      <c r="CR101" s="296">
        <v>0</v>
      </c>
      <c r="CS101" s="296">
        <v>0</v>
      </c>
      <c r="CT101" s="296">
        <v>0</v>
      </c>
      <c r="CU101" s="296">
        <v>1</v>
      </c>
      <c r="CV101" s="296">
        <v>0</v>
      </c>
      <c r="CW101" s="296">
        <v>0</v>
      </c>
      <c r="CX101" s="296">
        <v>0</v>
      </c>
      <c r="CY101" s="296">
        <v>0</v>
      </c>
      <c r="CZ101" s="296">
        <v>0</v>
      </c>
      <c r="DA101" s="296">
        <v>0</v>
      </c>
      <c r="DB101" s="326">
        <v>1</v>
      </c>
      <c r="DC101" s="326">
        <v>0.76968999657574388</v>
      </c>
    </row>
    <row r="102" spans="1:107" s="299" customFormat="1" ht="15" customHeight="1">
      <c r="A102" s="300" t="s">
        <v>427</v>
      </c>
      <c r="B102" s="301" t="s">
        <v>577</v>
      </c>
      <c r="C102" s="295">
        <v>4.6901575553313803E-6</v>
      </c>
      <c r="D102" s="296">
        <v>2.8487061274715665E-5</v>
      </c>
      <c r="E102" s="296">
        <v>1.1394965525984981E-5</v>
      </c>
      <c r="F102" s="296">
        <v>3.0468626718312091E-5</v>
      </c>
      <c r="G102" s="296">
        <v>6.5091856492199433E-6</v>
      </c>
      <c r="H102" s="296">
        <v>0</v>
      </c>
      <c r="I102" s="296">
        <v>0</v>
      </c>
      <c r="J102" s="296">
        <v>1.9577302333585946E-6</v>
      </c>
      <c r="K102" s="296">
        <v>3.0660122236263098E-5</v>
      </c>
      <c r="L102" s="296">
        <v>3.5823382319984034E-5</v>
      </c>
      <c r="M102" s="296">
        <v>2.6374047152915062E-6</v>
      </c>
      <c r="N102" s="296">
        <v>2.3142949404241281E-4</v>
      </c>
      <c r="O102" s="296">
        <v>6.3823301546210714E-3</v>
      </c>
      <c r="P102" s="296">
        <v>5.2168606787940023E-5</v>
      </c>
      <c r="Q102" s="296">
        <v>4.5002647222995535E-4</v>
      </c>
      <c r="R102" s="296">
        <v>5.496173754302124E-7</v>
      </c>
      <c r="S102" s="296">
        <v>3.0266558760020292E-7</v>
      </c>
      <c r="T102" s="296">
        <v>7.6975272650490412E-6</v>
      </c>
      <c r="U102" s="296">
        <v>9.5936699252659127E-7</v>
      </c>
      <c r="V102" s="296">
        <v>6.9314724508621866E-6</v>
      </c>
      <c r="W102" s="296">
        <v>1.9462666391747655E-6</v>
      </c>
      <c r="X102" s="296">
        <v>1.0044829528691368E-6</v>
      </c>
      <c r="Y102" s="296">
        <v>8.7106950576912511E-7</v>
      </c>
      <c r="Z102" s="296">
        <v>2.2928475394646857E-6</v>
      </c>
      <c r="AA102" s="296">
        <v>1.4258878022585627E-6</v>
      </c>
      <c r="AB102" s="296">
        <v>2.0024547260608646E-6</v>
      </c>
      <c r="AC102" s="296">
        <v>1.5697072996544162E-5</v>
      </c>
      <c r="AD102" s="296">
        <v>1.9261134278235565E-5</v>
      </c>
      <c r="AE102" s="296">
        <v>4.6831254614282328E-6</v>
      </c>
      <c r="AF102" s="296">
        <v>6.2319295951706798E-7</v>
      </c>
      <c r="AG102" s="296">
        <v>2.4864652255772938E-6</v>
      </c>
      <c r="AH102" s="296">
        <v>7.979561903098638E-6</v>
      </c>
      <c r="AI102" s="296">
        <v>4.2395924655978029E-6</v>
      </c>
      <c r="AJ102" s="296">
        <v>3.2622992783307086E-6</v>
      </c>
      <c r="AK102" s="296">
        <v>7.3384283613811697E-6</v>
      </c>
      <c r="AL102" s="296">
        <v>0</v>
      </c>
      <c r="AM102" s="296">
        <v>0</v>
      </c>
      <c r="AN102" s="296">
        <v>4.1393282247946726E-7</v>
      </c>
      <c r="AO102" s="296">
        <v>2.0795009194928167E-6</v>
      </c>
      <c r="AP102" s="296">
        <v>9.8229925824576657E-7</v>
      </c>
      <c r="AQ102" s="296">
        <v>0</v>
      </c>
      <c r="AR102" s="296">
        <v>5.9892538673806001E-7</v>
      </c>
      <c r="AS102" s="296">
        <v>6.6364365480872488E-7</v>
      </c>
      <c r="AT102" s="296">
        <v>1.1048277676347009E-6</v>
      </c>
      <c r="AU102" s="296">
        <v>3.5773908254182787E-6</v>
      </c>
      <c r="AV102" s="296">
        <v>2.6036020638110653E-6</v>
      </c>
      <c r="AW102" s="296">
        <v>1.9076733814805725E-6</v>
      </c>
      <c r="AX102" s="296">
        <v>7.739676442297927E-7</v>
      </c>
      <c r="AY102" s="296">
        <v>7.1406594676720348E-7</v>
      </c>
      <c r="AZ102" s="296">
        <v>2.7196487387330136E-6</v>
      </c>
      <c r="BA102" s="296">
        <v>1.4603377769722905E-6</v>
      </c>
      <c r="BB102" s="296">
        <v>1.1056394352121323E-6</v>
      </c>
      <c r="BC102" s="296">
        <v>1.3654858819832253E-6</v>
      </c>
      <c r="BD102" s="296">
        <v>1.4288685677323902E-6</v>
      </c>
      <c r="BE102" s="296">
        <v>9.3429797217482553E-7</v>
      </c>
      <c r="BF102" s="296">
        <v>4.4591609965365077E-7</v>
      </c>
      <c r="BG102" s="296">
        <v>2.6912947053403363E-6</v>
      </c>
      <c r="BH102" s="296">
        <v>2.8711312991538725E-6</v>
      </c>
      <c r="BI102" s="296">
        <v>8.9639127813584473E-7</v>
      </c>
      <c r="BJ102" s="296">
        <v>1.7229224213987678E-6</v>
      </c>
      <c r="BK102" s="296">
        <v>4.1643467638295506E-6</v>
      </c>
      <c r="BL102" s="296">
        <v>4.9017994919980134E-6</v>
      </c>
      <c r="BM102" s="296">
        <v>3.9079871282291889E-6</v>
      </c>
      <c r="BN102" s="296">
        <v>7.2942415624686703E-7</v>
      </c>
      <c r="BO102" s="296">
        <v>1.7397173060448289E-6</v>
      </c>
      <c r="BP102" s="296">
        <v>3.4238290921896183E-6</v>
      </c>
      <c r="BQ102" s="296">
        <v>1.4322887445221444E-6</v>
      </c>
      <c r="BR102" s="296">
        <v>2.4509038338673833E-6</v>
      </c>
      <c r="BS102" s="296">
        <v>2.8613999995083959E-6</v>
      </c>
      <c r="BT102" s="296">
        <v>2.4620336079713727E-6</v>
      </c>
      <c r="BU102" s="296">
        <v>3.2511719863908088E-6</v>
      </c>
      <c r="BV102" s="296">
        <v>6.4991300564594374E-6</v>
      </c>
      <c r="BW102" s="296">
        <v>4.0873101642417876E-7</v>
      </c>
      <c r="BX102" s="296">
        <v>5.6176913555521652E-6</v>
      </c>
      <c r="BY102" s="296">
        <v>2.6082374765494464E-6</v>
      </c>
      <c r="BZ102" s="296">
        <v>1.7230363931193976E-6</v>
      </c>
      <c r="CA102" s="296">
        <v>6.6179223198408199E-6</v>
      </c>
      <c r="CB102" s="296">
        <v>5.318074283676454E-6</v>
      </c>
      <c r="CC102" s="296">
        <v>3.3370810858810084E-6</v>
      </c>
      <c r="CD102" s="296">
        <v>1.156981335938077E-4</v>
      </c>
      <c r="CE102" s="296">
        <v>6.6959064256601542E-6</v>
      </c>
      <c r="CF102" s="296">
        <v>7.109399894921588E-7</v>
      </c>
      <c r="CG102" s="296">
        <v>9.1128159583198963E-6</v>
      </c>
      <c r="CH102" s="296">
        <v>3.3581108045815071E-6</v>
      </c>
      <c r="CI102" s="296">
        <v>3.2202935182683861E-6</v>
      </c>
      <c r="CJ102" s="296">
        <v>1.2460214947800975E-6</v>
      </c>
      <c r="CK102" s="296">
        <v>4.1307062573199398E-6</v>
      </c>
      <c r="CL102" s="296">
        <v>1.6878855053925754E-6</v>
      </c>
      <c r="CM102" s="296">
        <v>4.37323992807339E-3</v>
      </c>
      <c r="CN102" s="296">
        <v>5.0686495765742412E-3</v>
      </c>
      <c r="CO102" s="296">
        <v>1.5455763371698262E-2</v>
      </c>
      <c r="CP102" s="296">
        <v>2.0746396569241505E-6</v>
      </c>
      <c r="CQ102" s="296">
        <v>2.1910074420771952E-6</v>
      </c>
      <c r="CR102" s="296">
        <v>1.9121388925220153E-6</v>
      </c>
      <c r="CS102" s="296">
        <v>2.2857419522784063E-6</v>
      </c>
      <c r="CT102" s="296">
        <v>3.9021096251786561E-6</v>
      </c>
      <c r="CU102" s="296">
        <v>7.8627142382464744E-3</v>
      </c>
      <c r="CV102" s="296">
        <v>1.0038865334912297</v>
      </c>
      <c r="CW102" s="296">
        <v>1.8274357023576656E-6</v>
      </c>
      <c r="CX102" s="296">
        <v>8.1871171898006745E-7</v>
      </c>
      <c r="CY102" s="296">
        <v>5.9823786620085707E-6</v>
      </c>
      <c r="CZ102" s="296">
        <v>8.6150443132035052E-7</v>
      </c>
      <c r="DA102" s="296">
        <v>2.8416396514858414E-4</v>
      </c>
      <c r="DB102" s="326">
        <v>1.0445554355182245</v>
      </c>
      <c r="DC102" s="326">
        <v>0.80398386958719692</v>
      </c>
    </row>
    <row r="103" spans="1:107" s="299" customFormat="1" ht="15" customHeight="1">
      <c r="A103" s="300" t="s">
        <v>428</v>
      </c>
      <c r="B103" s="301" t="s">
        <v>676</v>
      </c>
      <c r="C103" s="295">
        <v>4.5353414023939852E-5</v>
      </c>
      <c r="D103" s="296">
        <v>5.6627182009609341E-5</v>
      </c>
      <c r="E103" s="296">
        <v>2.3231389144853375E-4</v>
      </c>
      <c r="F103" s="296">
        <v>1.3024711095060781E-4</v>
      </c>
      <c r="G103" s="296">
        <v>8.2062758456267126E-5</v>
      </c>
      <c r="H103" s="296">
        <v>0</v>
      </c>
      <c r="I103" s="296">
        <v>0</v>
      </c>
      <c r="J103" s="296">
        <v>7.6308518014851814E-5</v>
      </c>
      <c r="K103" s="296">
        <v>1.4846340271532042E-4</v>
      </c>
      <c r="L103" s="296">
        <v>9.3229593317331746E-5</v>
      </c>
      <c r="M103" s="296">
        <v>8.7113803884112073E-5</v>
      </c>
      <c r="N103" s="296">
        <v>1.4542273340541016E-4</v>
      </c>
      <c r="O103" s="296">
        <v>7.7435969641495805E-5</v>
      </c>
      <c r="P103" s="296">
        <v>2.3478152552531021E-4</v>
      </c>
      <c r="Q103" s="296">
        <v>6.6958520080678086E-5</v>
      </c>
      <c r="R103" s="296">
        <v>4.2212753404854672E-5</v>
      </c>
      <c r="S103" s="296">
        <v>2.5702858929900324E-5</v>
      </c>
      <c r="T103" s="296">
        <v>1.1711001727079833E-4</v>
      </c>
      <c r="U103" s="296">
        <v>4.6070935740372433E-5</v>
      </c>
      <c r="V103" s="296">
        <v>9.842917482788744E-5</v>
      </c>
      <c r="W103" s="296">
        <v>9.5883598667018035E-5</v>
      </c>
      <c r="X103" s="296">
        <v>6.2433514578950119E-5</v>
      </c>
      <c r="Y103" s="296">
        <v>4.8044925696909984E-5</v>
      </c>
      <c r="Z103" s="296">
        <v>1.1178041472596259E-4</v>
      </c>
      <c r="AA103" s="296">
        <v>6.5836202243909578E-5</v>
      </c>
      <c r="AB103" s="296">
        <v>4.0299024620380938E-5</v>
      </c>
      <c r="AC103" s="296">
        <v>1.2804316412233524E-4</v>
      </c>
      <c r="AD103" s="296">
        <v>2.8196050093298686E-5</v>
      </c>
      <c r="AE103" s="296">
        <v>7.775972200519425E-5</v>
      </c>
      <c r="AF103" s="296">
        <v>4.4826389735946004E-5</v>
      </c>
      <c r="AG103" s="296">
        <v>8.1856861595304526E-5</v>
      </c>
      <c r="AH103" s="296">
        <v>1.154855340618378E-4</v>
      </c>
      <c r="AI103" s="296">
        <v>4.5270737999736638E-5</v>
      </c>
      <c r="AJ103" s="296">
        <v>4.5223219599376346E-5</v>
      </c>
      <c r="AK103" s="296">
        <v>3.7892497997586774E-5</v>
      </c>
      <c r="AL103" s="296">
        <v>0</v>
      </c>
      <c r="AM103" s="296">
        <v>0</v>
      </c>
      <c r="AN103" s="296">
        <v>3.2008898454044916E-5</v>
      </c>
      <c r="AO103" s="296">
        <v>6.0433855645355772E-5</v>
      </c>
      <c r="AP103" s="296">
        <v>2.3307186638940792E-5</v>
      </c>
      <c r="AQ103" s="296">
        <v>0</v>
      </c>
      <c r="AR103" s="296">
        <v>2.8030762491270743E-5</v>
      </c>
      <c r="AS103" s="296">
        <v>6.7709317023915215E-5</v>
      </c>
      <c r="AT103" s="296">
        <v>5.2674015376211003E-5</v>
      </c>
      <c r="AU103" s="296">
        <v>8.6722692562685139E-5</v>
      </c>
      <c r="AV103" s="296">
        <v>7.3172668793438717E-5</v>
      </c>
      <c r="AW103" s="296">
        <v>7.4095012165991767E-5</v>
      </c>
      <c r="AX103" s="296">
        <v>1.8078937300989369E-4</v>
      </c>
      <c r="AY103" s="296">
        <v>9.8878872729756272E-5</v>
      </c>
      <c r="AZ103" s="296">
        <v>9.1607911703234303E-5</v>
      </c>
      <c r="BA103" s="296">
        <v>1.1449512699181373E-4</v>
      </c>
      <c r="BB103" s="296">
        <v>6.8728819378029141E-5</v>
      </c>
      <c r="BC103" s="296">
        <v>3.4790758768895036E-5</v>
      </c>
      <c r="BD103" s="296">
        <v>6.3295767367708462E-5</v>
      </c>
      <c r="BE103" s="296">
        <v>8.9239349556462013E-5</v>
      </c>
      <c r="BF103" s="296">
        <v>6.2982270842234898E-5</v>
      </c>
      <c r="BG103" s="296">
        <v>7.5118231523676094E-5</v>
      </c>
      <c r="BH103" s="296">
        <v>7.7419333964063312E-5</v>
      </c>
      <c r="BI103" s="296">
        <v>6.3629019984570961E-5</v>
      </c>
      <c r="BJ103" s="296">
        <v>5.8809574950957577E-5</v>
      </c>
      <c r="BK103" s="296">
        <v>4.9355039277942238E-5</v>
      </c>
      <c r="BL103" s="296">
        <v>6.6454310393779131E-5</v>
      </c>
      <c r="BM103" s="296">
        <v>1.117197666380635E-4</v>
      </c>
      <c r="BN103" s="296">
        <v>3.2115476019640968E-5</v>
      </c>
      <c r="BO103" s="296">
        <v>3.4782342720376343E-5</v>
      </c>
      <c r="BP103" s="296">
        <v>6.883884572869524E-5</v>
      </c>
      <c r="BQ103" s="296">
        <v>1.3440052770093044E-4</v>
      </c>
      <c r="BR103" s="296">
        <v>1.1875022257480798E-4</v>
      </c>
      <c r="BS103" s="296">
        <v>1.0187840799075322E-4</v>
      </c>
      <c r="BT103" s="296">
        <v>1.3633695772984387E-4</v>
      </c>
      <c r="BU103" s="296">
        <v>1.0770186122840236E-4</v>
      </c>
      <c r="BV103" s="296">
        <v>8.9807386409572107E-5</v>
      </c>
      <c r="BW103" s="296">
        <v>1.161474279086228E-5</v>
      </c>
      <c r="BX103" s="296">
        <v>2.6010120810951226E-3</v>
      </c>
      <c r="BY103" s="296">
        <v>1.5745399192547562E-4</v>
      </c>
      <c r="BZ103" s="296">
        <v>5.5148068138467709E-5</v>
      </c>
      <c r="CA103" s="296">
        <v>2.5528354216899343E-4</v>
      </c>
      <c r="CB103" s="296">
        <v>2.6429387796724499E-4</v>
      </c>
      <c r="CC103" s="296">
        <v>2.4700672727615464E-4</v>
      </c>
      <c r="CD103" s="296">
        <v>3.397919931101991E-4</v>
      </c>
      <c r="CE103" s="296">
        <v>1.2817682717873133E-4</v>
      </c>
      <c r="CF103" s="296">
        <v>4.0615171646978053E-4</v>
      </c>
      <c r="CG103" s="296">
        <v>5.3634836210484564E-4</v>
      </c>
      <c r="CH103" s="296">
        <v>1.2639355010220902E-3</v>
      </c>
      <c r="CI103" s="296">
        <v>2.5066540500306143E-4</v>
      </c>
      <c r="CJ103" s="296">
        <v>1.6494931879887389E-4</v>
      </c>
      <c r="CK103" s="296">
        <v>1.605047086970748E-4</v>
      </c>
      <c r="CL103" s="296">
        <v>6.1409707351333669E-5</v>
      </c>
      <c r="CM103" s="296">
        <v>9.8689649549596452E-3</v>
      </c>
      <c r="CN103" s="296">
        <v>1.1946935595086075E-2</v>
      </c>
      <c r="CO103" s="296">
        <v>1.2099493027705289E-2</v>
      </c>
      <c r="CP103" s="296">
        <v>1.1943386966308137E-4</v>
      </c>
      <c r="CQ103" s="296">
        <v>8.7931360627135815E-5</v>
      </c>
      <c r="CR103" s="296">
        <v>7.0975657156635845E-4</v>
      </c>
      <c r="CS103" s="296">
        <v>4.6560394599924569E-5</v>
      </c>
      <c r="CT103" s="296">
        <v>1.2489183471714531E-4</v>
      </c>
      <c r="CU103" s="296">
        <v>8.9522835906612284E-3</v>
      </c>
      <c r="CV103" s="296">
        <v>3.092663768084833E-3</v>
      </c>
      <c r="CW103" s="296">
        <v>1.0211892650597172</v>
      </c>
      <c r="CX103" s="296">
        <v>9.9080670101533107E-5</v>
      </c>
      <c r="CY103" s="296">
        <v>5.2899555402431122E-4</v>
      </c>
      <c r="CZ103" s="296">
        <v>2.7846346360716432E-5</v>
      </c>
      <c r="DA103" s="296">
        <v>1.8185213813311225E-3</v>
      </c>
      <c r="DB103" s="326">
        <v>1.0830811265360309</v>
      </c>
      <c r="DC103" s="326">
        <v>0.83363670857477057</v>
      </c>
    </row>
    <row r="104" spans="1:107" s="299" customFormat="1" ht="15" customHeight="1">
      <c r="A104" s="300" t="s">
        <v>429</v>
      </c>
      <c r="B104" s="301" t="s">
        <v>677</v>
      </c>
      <c r="C104" s="295">
        <v>4.3293663176915449E-5</v>
      </c>
      <c r="D104" s="296">
        <v>4.5554870337763005E-5</v>
      </c>
      <c r="E104" s="296">
        <v>7.2514118091183592E-5</v>
      </c>
      <c r="F104" s="296">
        <v>1.1325413211448588E-4</v>
      </c>
      <c r="G104" s="296">
        <v>5.2587928291555478E-5</v>
      </c>
      <c r="H104" s="296">
        <v>0</v>
      </c>
      <c r="I104" s="296">
        <v>0</v>
      </c>
      <c r="J104" s="296">
        <v>1.1648774577706921E-4</v>
      </c>
      <c r="K104" s="296">
        <v>8.7479073638167281E-5</v>
      </c>
      <c r="L104" s="296">
        <v>5.0934644199311005E-5</v>
      </c>
      <c r="M104" s="296">
        <v>3.4973443042132961E-5</v>
      </c>
      <c r="N104" s="296">
        <v>2.3238497301983065E-4</v>
      </c>
      <c r="O104" s="296">
        <v>1.1812089591516814E-4</v>
      </c>
      <c r="P104" s="296">
        <v>3.3449633194266161E-4</v>
      </c>
      <c r="Q104" s="296">
        <v>4.1828281743561912E-5</v>
      </c>
      <c r="R104" s="296">
        <v>2.4409461299650608E-5</v>
      </c>
      <c r="S104" s="296">
        <v>2.782176060377373E-5</v>
      </c>
      <c r="T104" s="296">
        <v>8.7702665041213243E-5</v>
      </c>
      <c r="U104" s="296">
        <v>1.444614836130027E-4</v>
      </c>
      <c r="V104" s="296">
        <v>1.9057644984007778E-4</v>
      </c>
      <c r="W104" s="296">
        <v>1.7350856876124647E-4</v>
      </c>
      <c r="X104" s="296">
        <v>6.1373161025539714E-5</v>
      </c>
      <c r="Y104" s="296">
        <v>1.1105208628462497E-4</v>
      </c>
      <c r="Z104" s="296">
        <v>1.2971780364837547E-4</v>
      </c>
      <c r="AA104" s="296">
        <v>9.7772274771404155E-5</v>
      </c>
      <c r="AB104" s="296">
        <v>6.5725828502016787E-5</v>
      </c>
      <c r="AC104" s="296">
        <v>6.795085069873603E-4</v>
      </c>
      <c r="AD104" s="296">
        <v>9.2640464359897655E-5</v>
      </c>
      <c r="AE104" s="296">
        <v>5.0534359043791234E-5</v>
      </c>
      <c r="AF104" s="296">
        <v>7.4233110419193326E-5</v>
      </c>
      <c r="AG104" s="296">
        <v>1.1708770328990735E-4</v>
      </c>
      <c r="AH104" s="296">
        <v>1.4960596679358014E-4</v>
      </c>
      <c r="AI104" s="296">
        <v>1.0344727608188343E-4</v>
      </c>
      <c r="AJ104" s="296">
        <v>7.8401905770654793E-5</v>
      </c>
      <c r="AK104" s="296">
        <v>1.0119875858687466E-4</v>
      </c>
      <c r="AL104" s="296">
        <v>0</v>
      </c>
      <c r="AM104" s="296">
        <v>0</v>
      </c>
      <c r="AN104" s="296">
        <v>1.9749080918827476E-5</v>
      </c>
      <c r="AO104" s="296">
        <v>4.8859951404439553E-5</v>
      </c>
      <c r="AP104" s="296">
        <v>4.5379169489629539E-5</v>
      </c>
      <c r="AQ104" s="296">
        <v>0</v>
      </c>
      <c r="AR104" s="296">
        <v>3.9990199724648443E-5</v>
      </c>
      <c r="AS104" s="296">
        <v>7.7129899291541096E-5</v>
      </c>
      <c r="AT104" s="296">
        <v>5.8096336475603694E-5</v>
      </c>
      <c r="AU104" s="296">
        <v>1.1386186980346627E-4</v>
      </c>
      <c r="AV104" s="296">
        <v>1.2672249213765651E-4</v>
      </c>
      <c r="AW104" s="296">
        <v>1.2602556056690015E-4</v>
      </c>
      <c r="AX104" s="296">
        <v>1.5705658708323444E-4</v>
      </c>
      <c r="AY104" s="296">
        <v>9.94117487402485E-5</v>
      </c>
      <c r="AZ104" s="296">
        <v>1.6776355735023302E-4</v>
      </c>
      <c r="BA104" s="296">
        <v>1.9584969711440014E-4</v>
      </c>
      <c r="BB104" s="296">
        <v>1.6634091811285428E-4</v>
      </c>
      <c r="BC104" s="296">
        <v>1.278677344256815E-4</v>
      </c>
      <c r="BD104" s="296">
        <v>1.9636922077672994E-4</v>
      </c>
      <c r="BE104" s="296">
        <v>2.3626425632127386E-4</v>
      </c>
      <c r="BF104" s="296">
        <v>1.409711890898037E-4</v>
      </c>
      <c r="BG104" s="296">
        <v>7.6414606095644272E-5</v>
      </c>
      <c r="BH104" s="296">
        <v>1.2864471869767025E-4</v>
      </c>
      <c r="BI104" s="296">
        <v>1.1788910820895956E-4</v>
      </c>
      <c r="BJ104" s="296">
        <v>5.9436982413578823E-5</v>
      </c>
      <c r="BK104" s="296">
        <v>7.6688029643706145E-5</v>
      </c>
      <c r="BL104" s="296">
        <v>6.3045920720836992E-5</v>
      </c>
      <c r="BM104" s="296">
        <v>8.0505441953932465E-5</v>
      </c>
      <c r="BN104" s="296">
        <v>8.0823667719094272E-5</v>
      </c>
      <c r="BO104" s="296">
        <v>1.2661998094801611E-4</v>
      </c>
      <c r="BP104" s="296">
        <v>2.0145705174800727E-4</v>
      </c>
      <c r="BQ104" s="296">
        <v>1.0560778346366832E-4</v>
      </c>
      <c r="BR104" s="296">
        <v>1.8566161411985514E-4</v>
      </c>
      <c r="BS104" s="296">
        <v>3.6380370484308944E-4</v>
      </c>
      <c r="BT104" s="296">
        <v>5.7705710003655062E-4</v>
      </c>
      <c r="BU104" s="296">
        <v>3.536482293484902E-4</v>
      </c>
      <c r="BV104" s="296">
        <v>2.7395826750055511E-4</v>
      </c>
      <c r="BW104" s="296">
        <v>3.7360748247426341E-5</v>
      </c>
      <c r="BX104" s="296">
        <v>1.3009592471347064E-4</v>
      </c>
      <c r="BY104" s="296">
        <v>1.2330379956679264E-4</v>
      </c>
      <c r="BZ104" s="296">
        <v>1.0632833293666291E-4</v>
      </c>
      <c r="CA104" s="296">
        <v>1.8105851771479952E-4</v>
      </c>
      <c r="CB104" s="296">
        <v>2.4894272135192631E-4</v>
      </c>
      <c r="CC104" s="296">
        <v>1.7847492719899827E-4</v>
      </c>
      <c r="CD104" s="296">
        <v>1.4096879562872913E-4</v>
      </c>
      <c r="CE104" s="296">
        <v>3.1862699180833351E-4</v>
      </c>
      <c r="CF104" s="296">
        <v>9.099047650749398E-5</v>
      </c>
      <c r="CG104" s="296">
        <v>6.6765385001660001E-4</v>
      </c>
      <c r="CH104" s="296">
        <v>6.372652978640625E-2</v>
      </c>
      <c r="CI104" s="296">
        <v>9.2292159480854494E-3</v>
      </c>
      <c r="CJ104" s="296">
        <v>1.8666315646710687E-4</v>
      </c>
      <c r="CK104" s="296">
        <v>2.4406077976352346E-4</v>
      </c>
      <c r="CL104" s="296">
        <v>1.8887992402435438E-4</v>
      </c>
      <c r="CM104" s="296">
        <v>9.8594741330329953E-5</v>
      </c>
      <c r="CN104" s="296">
        <v>1.4946349852455073E-4</v>
      </c>
      <c r="CO104" s="296">
        <v>8.4099319696813668E-5</v>
      </c>
      <c r="CP104" s="296">
        <v>3.414116119919574E-4</v>
      </c>
      <c r="CQ104" s="296">
        <v>2.0194870703151368E-4</v>
      </c>
      <c r="CR104" s="296">
        <v>2.8554584258030067E-2</v>
      </c>
      <c r="CS104" s="296">
        <v>7.858147000813579E-5</v>
      </c>
      <c r="CT104" s="296">
        <v>2.918631825331087E-4</v>
      </c>
      <c r="CU104" s="296">
        <v>2.4895196655881323E-3</v>
      </c>
      <c r="CV104" s="296">
        <v>7.7714205118319547E-4</v>
      </c>
      <c r="CW104" s="296">
        <v>4.8592181740192859E-4</v>
      </c>
      <c r="CX104" s="296">
        <v>1.0055387088408521</v>
      </c>
      <c r="CY104" s="296">
        <v>1.7404286798228098E-3</v>
      </c>
      <c r="CZ104" s="296">
        <v>4.9546202940724226E-5</v>
      </c>
      <c r="DA104" s="296">
        <v>6.180967984689671E-4</v>
      </c>
      <c r="DB104" s="326">
        <v>1.126218726898145</v>
      </c>
      <c r="DC104" s="326">
        <v>0.86683928804977184</v>
      </c>
    </row>
    <row r="105" spans="1:107" s="299" customFormat="1" ht="15" customHeight="1">
      <c r="A105" s="300" t="s">
        <v>430</v>
      </c>
      <c r="B105" s="301" t="s">
        <v>678</v>
      </c>
      <c r="C105" s="295">
        <v>1.3651419467497415E-4</v>
      </c>
      <c r="D105" s="296">
        <v>1.8909431398113713E-4</v>
      </c>
      <c r="E105" s="296">
        <v>1.0245122993842366E-3</v>
      </c>
      <c r="F105" s="296">
        <v>8.0090622550885117E-4</v>
      </c>
      <c r="G105" s="296">
        <v>1.0429575190197729E-3</v>
      </c>
      <c r="H105" s="296">
        <v>0</v>
      </c>
      <c r="I105" s="296">
        <v>0</v>
      </c>
      <c r="J105" s="296">
        <v>3.150459276253915E-4</v>
      </c>
      <c r="K105" s="296">
        <v>1.8895921697833725E-4</v>
      </c>
      <c r="L105" s="296">
        <v>3.3607157585786851E-4</v>
      </c>
      <c r="M105" s="296">
        <v>1.0591072160668503E-4</v>
      </c>
      <c r="N105" s="296">
        <v>2.3218410621440131E-4</v>
      </c>
      <c r="O105" s="296">
        <v>1.6871756629224175E-4</v>
      </c>
      <c r="P105" s="296">
        <v>3.1362820462628785E-4</v>
      </c>
      <c r="Q105" s="296">
        <v>1.4558358585143357E-4</v>
      </c>
      <c r="R105" s="296">
        <v>7.8405109362153575E-5</v>
      </c>
      <c r="S105" s="296">
        <v>7.1259659080868173E-5</v>
      </c>
      <c r="T105" s="296">
        <v>3.1967295895027212E-4</v>
      </c>
      <c r="U105" s="296">
        <v>1.7358165361383134E-4</v>
      </c>
      <c r="V105" s="296">
        <v>2.1164560621995105E-4</v>
      </c>
      <c r="W105" s="296">
        <v>2.4465074324774049E-4</v>
      </c>
      <c r="X105" s="296">
        <v>2.118257460909459E-4</v>
      </c>
      <c r="Y105" s="296">
        <v>2.2700345653032785E-4</v>
      </c>
      <c r="Z105" s="296">
        <v>3.796825612390683E-4</v>
      </c>
      <c r="AA105" s="296">
        <v>3.4203335986407343E-4</v>
      </c>
      <c r="AB105" s="296">
        <v>2.3038856075024752E-4</v>
      </c>
      <c r="AC105" s="296">
        <v>6.4507995879264164E-4</v>
      </c>
      <c r="AD105" s="296">
        <v>2.0215302357680872E-4</v>
      </c>
      <c r="AE105" s="296">
        <v>2.2366777730172097E-4</v>
      </c>
      <c r="AF105" s="296">
        <v>1.4489348108109846E-4</v>
      </c>
      <c r="AG105" s="296">
        <v>2.2324415998013192E-4</v>
      </c>
      <c r="AH105" s="296">
        <v>2.8801946996865723E-4</v>
      </c>
      <c r="AI105" s="296">
        <v>2.6047659681176753E-4</v>
      </c>
      <c r="AJ105" s="296">
        <v>2.5686006810417261E-4</v>
      </c>
      <c r="AK105" s="296">
        <v>2.1897695057112036E-4</v>
      </c>
      <c r="AL105" s="296">
        <v>0</v>
      </c>
      <c r="AM105" s="296">
        <v>0</v>
      </c>
      <c r="AN105" s="296">
        <v>6.706163643788075E-5</v>
      </c>
      <c r="AO105" s="296">
        <v>1.5469580111550848E-4</v>
      </c>
      <c r="AP105" s="296">
        <v>1.6565749436419069E-4</v>
      </c>
      <c r="AQ105" s="296">
        <v>0</v>
      </c>
      <c r="AR105" s="296">
        <v>1.5685798389643925E-4</v>
      </c>
      <c r="AS105" s="296">
        <v>1.8888728324740196E-4</v>
      </c>
      <c r="AT105" s="296">
        <v>1.4067864031122113E-4</v>
      </c>
      <c r="AU105" s="296">
        <v>2.9563198858418357E-4</v>
      </c>
      <c r="AV105" s="296">
        <v>3.3695862407844972E-4</v>
      </c>
      <c r="AW105" s="296">
        <v>3.8741092865387182E-4</v>
      </c>
      <c r="AX105" s="296">
        <v>3.4585471430109477E-4</v>
      </c>
      <c r="AY105" s="296">
        <v>3.2366998661390582E-4</v>
      </c>
      <c r="AZ105" s="296">
        <v>4.6147812089478212E-4</v>
      </c>
      <c r="BA105" s="296">
        <v>3.8485454556751213E-4</v>
      </c>
      <c r="BB105" s="296">
        <v>3.5367154858631771E-4</v>
      </c>
      <c r="BC105" s="296">
        <v>2.7049948386304273E-4</v>
      </c>
      <c r="BD105" s="296">
        <v>3.8083747642458883E-4</v>
      </c>
      <c r="BE105" s="296">
        <v>3.5518672300302568E-4</v>
      </c>
      <c r="BF105" s="296">
        <v>2.3357323882138931E-4</v>
      </c>
      <c r="BG105" s="296">
        <v>1.8936603676143854E-4</v>
      </c>
      <c r="BH105" s="296">
        <v>2.9263149387797287E-4</v>
      </c>
      <c r="BI105" s="296">
        <v>2.573531402541716E-4</v>
      </c>
      <c r="BJ105" s="296">
        <v>2.8420887654902243E-4</v>
      </c>
      <c r="BK105" s="296">
        <v>3.1388831879032461E-4</v>
      </c>
      <c r="BL105" s="296">
        <v>2.5228382715640089E-4</v>
      </c>
      <c r="BM105" s="296">
        <v>4.7681789174674566E-4</v>
      </c>
      <c r="BN105" s="296">
        <v>1.4981672911291066E-4</v>
      </c>
      <c r="BO105" s="296">
        <v>2.9373609302973204E-4</v>
      </c>
      <c r="BP105" s="296">
        <v>4.0339506099378015E-4</v>
      </c>
      <c r="BQ105" s="296">
        <v>1.6869654147530112E-4</v>
      </c>
      <c r="BR105" s="296">
        <v>1.2204715688621951E-3</v>
      </c>
      <c r="BS105" s="296">
        <v>8.1854461874536705E-4</v>
      </c>
      <c r="BT105" s="296">
        <v>4.2026769450730057E-4</v>
      </c>
      <c r="BU105" s="296">
        <v>2.0590747847392603E-3</v>
      </c>
      <c r="BV105" s="296">
        <v>1.0245155260275053E-3</v>
      </c>
      <c r="BW105" s="296">
        <v>4.2178056723657885E-4</v>
      </c>
      <c r="BX105" s="296">
        <v>2.8523683488734309E-4</v>
      </c>
      <c r="BY105" s="296">
        <v>4.9258105684347488E-4</v>
      </c>
      <c r="BZ105" s="296">
        <v>3.8960596746818007E-4</v>
      </c>
      <c r="CA105" s="296">
        <v>5.2061372418587203E-4</v>
      </c>
      <c r="CB105" s="296">
        <v>4.9332211355223199E-4</v>
      </c>
      <c r="CC105" s="296">
        <v>5.5255844824954889E-4</v>
      </c>
      <c r="CD105" s="296">
        <v>6.4564665043448865E-4</v>
      </c>
      <c r="CE105" s="296">
        <v>7.5805369211998368E-4</v>
      </c>
      <c r="CF105" s="296">
        <v>3.936052389316563E-4</v>
      </c>
      <c r="CG105" s="296">
        <v>7.0797044646759698E-4</v>
      </c>
      <c r="CH105" s="296">
        <v>5.0391270385494076E-3</v>
      </c>
      <c r="CI105" s="296">
        <v>2.9460151324283302E-3</v>
      </c>
      <c r="CJ105" s="296">
        <v>6.0101638259162321E-4</v>
      </c>
      <c r="CK105" s="296">
        <v>4.5185319854995485E-4</v>
      </c>
      <c r="CL105" s="296">
        <v>1.9694812578293919E-3</v>
      </c>
      <c r="CM105" s="296">
        <v>4.8746530831809981E-4</v>
      </c>
      <c r="CN105" s="296">
        <v>3.489307445370388E-4</v>
      </c>
      <c r="CO105" s="296">
        <v>3.8441781540289344E-4</v>
      </c>
      <c r="CP105" s="296">
        <v>3.0300637248705875E-3</v>
      </c>
      <c r="CQ105" s="296">
        <v>1.1086289233753206E-3</v>
      </c>
      <c r="CR105" s="296">
        <v>2.8277327402238825E-3</v>
      </c>
      <c r="CS105" s="296">
        <v>5.2802878397240039E-4</v>
      </c>
      <c r="CT105" s="296">
        <v>1.3807015512391767E-3</v>
      </c>
      <c r="CU105" s="296">
        <v>2.3758660403867E-3</v>
      </c>
      <c r="CV105" s="296">
        <v>5.7848175837279549E-4</v>
      </c>
      <c r="CW105" s="296">
        <v>1.7889109649672536E-3</v>
      </c>
      <c r="CX105" s="296">
        <v>2.8943481056464236E-3</v>
      </c>
      <c r="CY105" s="296">
        <v>1.0090557284572943</v>
      </c>
      <c r="CZ105" s="296">
        <v>1.5674360733477949E-4</v>
      </c>
      <c r="DA105" s="296">
        <v>8.7753688843185949E-4</v>
      </c>
      <c r="DB105" s="326">
        <v>1.0680741939448528</v>
      </c>
      <c r="DC105" s="326">
        <v>0.82208602268005426</v>
      </c>
    </row>
    <row r="106" spans="1:107" s="299" customFormat="1" ht="15" customHeight="1">
      <c r="A106" s="300" t="s">
        <v>431</v>
      </c>
      <c r="B106" s="301" t="s">
        <v>581</v>
      </c>
      <c r="C106" s="295">
        <v>5.1271021852376949E-4</v>
      </c>
      <c r="D106" s="296">
        <v>7.9952011032078339E-4</v>
      </c>
      <c r="E106" s="296">
        <v>1.2844180023187908E-3</v>
      </c>
      <c r="F106" s="296">
        <v>9.2627606631531141E-3</v>
      </c>
      <c r="G106" s="296">
        <v>1.3696319941149497E-3</v>
      </c>
      <c r="H106" s="296">
        <v>0</v>
      </c>
      <c r="I106" s="296">
        <v>0</v>
      </c>
      <c r="J106" s="296">
        <v>1.6109738026968189E-3</v>
      </c>
      <c r="K106" s="296">
        <v>8.1963593854421227E-4</v>
      </c>
      <c r="L106" s="296">
        <v>1.1205383519176002E-3</v>
      </c>
      <c r="M106" s="296">
        <v>4.0464849790582976E-4</v>
      </c>
      <c r="N106" s="296">
        <v>7.3301943170476342E-4</v>
      </c>
      <c r="O106" s="296">
        <v>1.0862702667660895E-3</v>
      </c>
      <c r="P106" s="296">
        <v>7.9518529922961874E-4</v>
      </c>
      <c r="Q106" s="296">
        <v>3.8555452572657228E-4</v>
      </c>
      <c r="R106" s="296">
        <v>5.6804073471183425E-4</v>
      </c>
      <c r="S106" s="296">
        <v>4.1521988649646801E-4</v>
      </c>
      <c r="T106" s="296">
        <v>2.8791550667859713E-3</v>
      </c>
      <c r="U106" s="296">
        <v>1.4300499275861109E-3</v>
      </c>
      <c r="V106" s="296">
        <v>1.2211314084586737E-3</v>
      </c>
      <c r="W106" s="296">
        <v>1.6994873000876591E-3</v>
      </c>
      <c r="X106" s="296">
        <v>1.1797753597430694E-3</v>
      </c>
      <c r="Y106" s="296">
        <v>1.4726879378995604E-3</v>
      </c>
      <c r="Z106" s="296">
        <v>1.815549237341149E-3</v>
      </c>
      <c r="AA106" s="296">
        <v>2.3490803662917772E-3</v>
      </c>
      <c r="AB106" s="296">
        <v>1.994923107011895E-3</v>
      </c>
      <c r="AC106" s="296">
        <v>2.2892604179907614E-3</v>
      </c>
      <c r="AD106" s="296">
        <v>1.2223896476966534E-3</v>
      </c>
      <c r="AE106" s="296">
        <v>6.89709255605989E-4</v>
      </c>
      <c r="AF106" s="296">
        <v>3.9641189181852397E-4</v>
      </c>
      <c r="AG106" s="296">
        <v>8.4665088815980287E-4</v>
      </c>
      <c r="AH106" s="296">
        <v>1.7083763149050176E-3</v>
      </c>
      <c r="AI106" s="296">
        <v>1.6667867849547225E-3</v>
      </c>
      <c r="AJ106" s="296">
        <v>1.4985149359074731E-3</v>
      </c>
      <c r="AK106" s="296">
        <v>1.085998265907419E-3</v>
      </c>
      <c r="AL106" s="296">
        <v>0</v>
      </c>
      <c r="AM106" s="296">
        <v>0</v>
      </c>
      <c r="AN106" s="296">
        <v>1.9194320744424164E-4</v>
      </c>
      <c r="AO106" s="296">
        <v>4.9576660682565008E-4</v>
      </c>
      <c r="AP106" s="296">
        <v>4.8502404359609491E-4</v>
      </c>
      <c r="AQ106" s="296">
        <v>0</v>
      </c>
      <c r="AR106" s="296">
        <v>5.1828951707410739E-4</v>
      </c>
      <c r="AS106" s="296">
        <v>7.7915022974991326E-4</v>
      </c>
      <c r="AT106" s="296">
        <v>7.6007705607840977E-4</v>
      </c>
      <c r="AU106" s="296">
        <v>1.2839445996428718E-3</v>
      </c>
      <c r="AV106" s="296">
        <v>2.2263158912069381E-3</v>
      </c>
      <c r="AW106" s="296">
        <v>2.0040185139220549E-3</v>
      </c>
      <c r="AX106" s="296">
        <v>1.4678065017512312E-3</v>
      </c>
      <c r="AY106" s="296">
        <v>1.356056818833285E-3</v>
      </c>
      <c r="AZ106" s="296">
        <v>2.3721922127238082E-3</v>
      </c>
      <c r="BA106" s="296">
        <v>1.7562140487088599E-3</v>
      </c>
      <c r="BB106" s="296">
        <v>1.4923898412039264E-3</v>
      </c>
      <c r="BC106" s="296">
        <v>1.9563412210603496E-3</v>
      </c>
      <c r="BD106" s="296">
        <v>1.7760821676474656E-3</v>
      </c>
      <c r="BE106" s="296">
        <v>1.7768445755526891E-3</v>
      </c>
      <c r="BF106" s="296">
        <v>7.5215986697972192E-4</v>
      </c>
      <c r="BG106" s="296">
        <v>1.0996786349739068E-3</v>
      </c>
      <c r="BH106" s="296">
        <v>2.6211254762150893E-3</v>
      </c>
      <c r="BI106" s="296">
        <v>4.055162948060579E-3</v>
      </c>
      <c r="BJ106" s="296">
        <v>1.0023905859782157E-3</v>
      </c>
      <c r="BK106" s="296">
        <v>1.0758850513712111E-3</v>
      </c>
      <c r="BL106" s="296">
        <v>4.0341399438074293E-4</v>
      </c>
      <c r="BM106" s="296">
        <v>2.2424699221337699E-3</v>
      </c>
      <c r="BN106" s="296">
        <v>3.0305844268948764E-4</v>
      </c>
      <c r="BO106" s="296">
        <v>5.8086878184940337E-4</v>
      </c>
      <c r="BP106" s="296">
        <v>9.9049076140091683E-4</v>
      </c>
      <c r="BQ106" s="296">
        <v>5.6580662239464358E-3</v>
      </c>
      <c r="BR106" s="296">
        <v>2.3493903466816767E-3</v>
      </c>
      <c r="BS106" s="296">
        <v>2.7948432715107284E-3</v>
      </c>
      <c r="BT106" s="296">
        <v>4.0707476063773897E-3</v>
      </c>
      <c r="BU106" s="296">
        <v>2.6712658755440413E-3</v>
      </c>
      <c r="BV106" s="296">
        <v>1.0855523963554726E-3</v>
      </c>
      <c r="BW106" s="296">
        <v>2.5898328569957409E-4</v>
      </c>
      <c r="BX106" s="296">
        <v>2.0088688424606152E-3</v>
      </c>
      <c r="BY106" s="296">
        <v>2.0214602232475113E-3</v>
      </c>
      <c r="BZ106" s="296">
        <v>1.5335398650859664E-3</v>
      </c>
      <c r="CA106" s="296">
        <v>6.0378414671002408E-3</v>
      </c>
      <c r="CB106" s="296">
        <v>1.9771629190699098E-3</v>
      </c>
      <c r="CC106" s="296">
        <v>7.9569530658309979E-3</v>
      </c>
      <c r="CD106" s="296">
        <v>2.8466995319165987E-3</v>
      </c>
      <c r="CE106" s="296">
        <v>2.4127611412128437E-3</v>
      </c>
      <c r="CF106" s="296">
        <v>4.7513788845268932E-3</v>
      </c>
      <c r="CG106" s="296">
        <v>3.3058279396870594E-3</v>
      </c>
      <c r="CH106" s="296">
        <v>3.4173121567430418E-3</v>
      </c>
      <c r="CI106" s="296">
        <v>2.1814794741858564E-3</v>
      </c>
      <c r="CJ106" s="296">
        <v>4.8739665695198787E-3</v>
      </c>
      <c r="CK106" s="296">
        <v>2.2839108991676068E-3</v>
      </c>
      <c r="CL106" s="296">
        <v>7.6311969928786324E-3</v>
      </c>
      <c r="CM106" s="296">
        <v>1.5729635717401159E-3</v>
      </c>
      <c r="CN106" s="296">
        <v>3.9892307996997152E-3</v>
      </c>
      <c r="CO106" s="296">
        <v>5.1108518975764806E-3</v>
      </c>
      <c r="CP106" s="296">
        <v>5.520458878813893E-3</v>
      </c>
      <c r="CQ106" s="296">
        <v>1.3755104014185878E-3</v>
      </c>
      <c r="CR106" s="296">
        <v>1.9346939891953304E-3</v>
      </c>
      <c r="CS106" s="296">
        <v>1.4237156109747928E-3</v>
      </c>
      <c r="CT106" s="296">
        <v>2.251557976370477E-3</v>
      </c>
      <c r="CU106" s="296">
        <v>2.9627600386662048E-3</v>
      </c>
      <c r="CV106" s="296">
        <v>1.2918949383966423E-3</v>
      </c>
      <c r="CW106" s="296">
        <v>3.982257825765125E-3</v>
      </c>
      <c r="CX106" s="296">
        <v>1.5581872818879346E-3</v>
      </c>
      <c r="CY106" s="296">
        <v>2.9245899496598126E-3</v>
      </c>
      <c r="CZ106" s="296">
        <v>1.0005215172197819</v>
      </c>
      <c r="DA106" s="296">
        <v>1.9725718729703846E-3</v>
      </c>
      <c r="DB106" s="326">
        <v>1.1989611985890047</v>
      </c>
      <c r="DC106" s="326">
        <v>0.9228284408364209</v>
      </c>
    </row>
    <row r="107" spans="1:107" s="299" customFormat="1" ht="15" customHeight="1">
      <c r="A107" s="300" t="s">
        <v>432</v>
      </c>
      <c r="B107" s="301" t="s">
        <v>582</v>
      </c>
      <c r="C107" s="295">
        <v>1.4319702203153801E-2</v>
      </c>
      <c r="D107" s="296">
        <v>1.4394141578865798E-2</v>
      </c>
      <c r="E107" s="296">
        <v>1.7014106996965542E-2</v>
      </c>
      <c r="F107" s="296">
        <v>5.8815620101678463E-2</v>
      </c>
      <c r="G107" s="296">
        <v>1.4229940886399549E-2</v>
      </c>
      <c r="H107" s="296">
        <v>0</v>
      </c>
      <c r="I107" s="296">
        <v>0</v>
      </c>
      <c r="J107" s="296">
        <v>6.5250504299150282E-3</v>
      </c>
      <c r="K107" s="296">
        <v>9.0133027638294502E-3</v>
      </c>
      <c r="L107" s="296">
        <v>4.5667504713309505E-3</v>
      </c>
      <c r="M107" s="296">
        <v>7.3814740984569187E-3</v>
      </c>
      <c r="N107" s="296">
        <v>1.9913893964693037E-3</v>
      </c>
      <c r="O107" s="296">
        <v>3.0603367546621586E-3</v>
      </c>
      <c r="P107" s="296">
        <v>8.0019555341574334E-3</v>
      </c>
      <c r="Q107" s="296">
        <v>3.7364118968264029E-3</v>
      </c>
      <c r="R107" s="296">
        <v>1.5430962832782928E-3</v>
      </c>
      <c r="S107" s="296">
        <v>9.6485735291122017E-4</v>
      </c>
      <c r="T107" s="296">
        <v>1.8103994023462775E-2</v>
      </c>
      <c r="U107" s="296">
        <v>2.8655214509654505E-3</v>
      </c>
      <c r="V107" s="296">
        <v>3.9195597477582993E-3</v>
      </c>
      <c r="W107" s="296">
        <v>5.0297087781150792E-3</v>
      </c>
      <c r="X107" s="296">
        <v>2.6111136988328431E-3</v>
      </c>
      <c r="Y107" s="296">
        <v>1.6403811760171804E-3</v>
      </c>
      <c r="Z107" s="296">
        <v>7.0987043978254592E-3</v>
      </c>
      <c r="AA107" s="296">
        <v>4.704453967072259E-3</v>
      </c>
      <c r="AB107" s="296">
        <v>2.7556307263207802E-3</v>
      </c>
      <c r="AC107" s="296">
        <v>4.158798330489411E-3</v>
      </c>
      <c r="AD107" s="296">
        <v>2.1909153522562674E-3</v>
      </c>
      <c r="AE107" s="296">
        <v>1.6230864064091681E-2</v>
      </c>
      <c r="AF107" s="296">
        <v>1.8690859603934296E-3</v>
      </c>
      <c r="AG107" s="296">
        <v>8.4812463044119969E-3</v>
      </c>
      <c r="AH107" s="296">
        <v>2.6193140802276024E-2</v>
      </c>
      <c r="AI107" s="296">
        <v>1.4461411314535173E-2</v>
      </c>
      <c r="AJ107" s="296">
        <v>1.1127521509184389E-2</v>
      </c>
      <c r="AK107" s="296">
        <v>4.8889534111966511E-3</v>
      </c>
      <c r="AL107" s="296">
        <v>0</v>
      </c>
      <c r="AM107" s="296">
        <v>0</v>
      </c>
      <c r="AN107" s="296">
        <v>1.338029933837581E-3</v>
      </c>
      <c r="AO107" s="296">
        <v>6.9786919114028304E-3</v>
      </c>
      <c r="AP107" s="296">
        <v>3.1559110348145058E-3</v>
      </c>
      <c r="AQ107" s="296">
        <v>0</v>
      </c>
      <c r="AR107" s="296">
        <v>1.9223605476925347E-3</v>
      </c>
      <c r="AS107" s="296">
        <v>2.0799792179784968E-3</v>
      </c>
      <c r="AT107" s="296">
        <v>3.7268961786016954E-3</v>
      </c>
      <c r="AU107" s="296">
        <v>1.2402461968058434E-2</v>
      </c>
      <c r="AV107" s="296">
        <v>8.9411273121923276E-3</v>
      </c>
      <c r="AW107" s="296">
        <v>6.4646330682285695E-3</v>
      </c>
      <c r="AX107" s="296">
        <v>2.4680987793856274E-3</v>
      </c>
      <c r="AY107" s="296">
        <v>2.1456507609263794E-3</v>
      </c>
      <c r="AZ107" s="296">
        <v>9.2813340988370224E-3</v>
      </c>
      <c r="BA107" s="296">
        <v>4.8842166918509821E-3</v>
      </c>
      <c r="BB107" s="296">
        <v>3.5637067062411049E-3</v>
      </c>
      <c r="BC107" s="296">
        <v>4.5542147194084981E-3</v>
      </c>
      <c r="BD107" s="296">
        <v>4.7622620068728866E-3</v>
      </c>
      <c r="BE107" s="296">
        <v>3.033440518503168E-3</v>
      </c>
      <c r="BF107" s="296">
        <v>1.3938226173345991E-3</v>
      </c>
      <c r="BG107" s="296">
        <v>9.2781463764848721E-3</v>
      </c>
      <c r="BH107" s="296">
        <v>9.9374421426558189E-3</v>
      </c>
      <c r="BI107" s="296">
        <v>2.7920297046649029E-3</v>
      </c>
      <c r="BJ107" s="296">
        <v>4.9263610493707312E-3</v>
      </c>
      <c r="BK107" s="296">
        <v>1.4330948830504427E-2</v>
      </c>
      <c r="BL107" s="296">
        <v>1.6807431989695507E-2</v>
      </c>
      <c r="BM107" s="296">
        <v>1.3441522591834161E-2</v>
      </c>
      <c r="BN107" s="296">
        <v>2.4540265754804135E-3</v>
      </c>
      <c r="BO107" s="296">
        <v>5.6183797782627387E-3</v>
      </c>
      <c r="BP107" s="296">
        <v>9.1421920261572486E-3</v>
      </c>
      <c r="BQ107" s="296">
        <v>4.7429659375272009E-3</v>
      </c>
      <c r="BR107" s="296">
        <v>7.8300590085173156E-3</v>
      </c>
      <c r="BS107" s="296">
        <v>9.2807037605555625E-3</v>
      </c>
      <c r="BT107" s="296">
        <v>6.3369373696781674E-3</v>
      </c>
      <c r="BU107" s="296">
        <v>1.0693303074208516E-2</v>
      </c>
      <c r="BV107" s="296">
        <v>2.2265703399575044E-2</v>
      </c>
      <c r="BW107" s="296">
        <v>1.2753492580728522E-3</v>
      </c>
      <c r="BX107" s="296">
        <v>1.8809974863234328E-2</v>
      </c>
      <c r="BY107" s="296">
        <v>8.9014510685935921E-3</v>
      </c>
      <c r="BZ107" s="296">
        <v>5.4437316243060516E-3</v>
      </c>
      <c r="CA107" s="296">
        <v>9.5989631035966333E-3</v>
      </c>
      <c r="CB107" s="296">
        <v>1.7704364186217975E-2</v>
      </c>
      <c r="CC107" s="296">
        <v>1.1284230287201217E-2</v>
      </c>
      <c r="CD107" s="296">
        <v>1.9152131245870434E-2</v>
      </c>
      <c r="CE107" s="296">
        <v>1.8735453346288046E-2</v>
      </c>
      <c r="CF107" s="296">
        <v>1.5967233690924178E-3</v>
      </c>
      <c r="CG107" s="296">
        <v>1.3336360057579077E-2</v>
      </c>
      <c r="CH107" s="296">
        <v>4.1420928939536663E-3</v>
      </c>
      <c r="CI107" s="296">
        <v>8.7226796958709222E-3</v>
      </c>
      <c r="CJ107" s="296">
        <v>2.7488917143294123E-3</v>
      </c>
      <c r="CK107" s="296">
        <v>1.376527265395773E-2</v>
      </c>
      <c r="CL107" s="296">
        <v>4.9328970912656152E-3</v>
      </c>
      <c r="CM107" s="296">
        <v>3.4060235329446847E-3</v>
      </c>
      <c r="CN107" s="296">
        <v>1.0502924113437478E-2</v>
      </c>
      <c r="CO107" s="296">
        <v>5.733851409884385E-3</v>
      </c>
      <c r="CP107" s="296">
        <v>6.2543248497207455E-3</v>
      </c>
      <c r="CQ107" s="296">
        <v>7.4576466416278568E-3</v>
      </c>
      <c r="CR107" s="296">
        <v>3.1211874634060662E-3</v>
      </c>
      <c r="CS107" s="296">
        <v>7.8944504747330783E-3</v>
      </c>
      <c r="CT107" s="296">
        <v>1.3047142402967003E-2</v>
      </c>
      <c r="CU107" s="296">
        <v>3.799974739695006E-3</v>
      </c>
      <c r="CV107" s="296">
        <v>3.791643820186626E-3</v>
      </c>
      <c r="CW107" s="296">
        <v>6.0690663872492671E-3</v>
      </c>
      <c r="CX107" s="296">
        <v>2.3730679568653903E-3</v>
      </c>
      <c r="CY107" s="296">
        <v>3.3384329916924457E-3</v>
      </c>
      <c r="CZ107" s="296">
        <v>2.1715467767254733E-3</v>
      </c>
      <c r="DA107" s="296">
        <v>1.0026136746221421</v>
      </c>
      <c r="DB107" s="328">
        <v>1.7785896580941529</v>
      </c>
      <c r="DC107" s="328">
        <v>1.3689626678481421</v>
      </c>
    </row>
    <row r="108" spans="1:107" s="299" customFormat="1" ht="15" customHeight="1">
      <c r="A108" s="303"/>
      <c r="B108" s="329" t="s">
        <v>705</v>
      </c>
      <c r="C108" s="303">
        <v>1.2871346860902213</v>
      </c>
      <c r="D108" s="330">
        <v>1.3776153469300447</v>
      </c>
      <c r="E108" s="330">
        <v>1.2342301285055473</v>
      </c>
      <c r="F108" s="330">
        <v>1.6467511095304586</v>
      </c>
      <c r="G108" s="330">
        <v>1.1593812572147113</v>
      </c>
      <c r="H108" s="330">
        <v>1</v>
      </c>
      <c r="I108" s="330">
        <v>1</v>
      </c>
      <c r="J108" s="330">
        <v>1.586726546764506</v>
      </c>
      <c r="K108" s="330">
        <v>1.65302860483449</v>
      </c>
      <c r="L108" s="330">
        <v>1.3739593289049936</v>
      </c>
      <c r="M108" s="330">
        <v>1.6250010208467223</v>
      </c>
      <c r="N108" s="330">
        <v>1.2991403654465175</v>
      </c>
      <c r="O108" s="330">
        <v>1.3340416318355204</v>
      </c>
      <c r="P108" s="330">
        <v>1.2117805066954812</v>
      </c>
      <c r="Q108" s="330">
        <v>1.4360055748072478</v>
      </c>
      <c r="R108" s="330">
        <v>1.0967470510995434</v>
      </c>
      <c r="S108" s="330">
        <v>1.0734939908447159</v>
      </c>
      <c r="T108" s="330">
        <v>1.6095478660341505</v>
      </c>
      <c r="U108" s="330">
        <v>1.2301820423044056</v>
      </c>
      <c r="V108" s="330">
        <v>1.4115167043915047</v>
      </c>
      <c r="W108" s="330">
        <v>1.3389580933343732</v>
      </c>
      <c r="X108" s="330">
        <v>1.2133710394334944</v>
      </c>
      <c r="Y108" s="330">
        <v>1.3668733789909921</v>
      </c>
      <c r="Z108" s="330">
        <v>1.5281552234710305</v>
      </c>
      <c r="AA108" s="330">
        <v>1.3069470971783903</v>
      </c>
      <c r="AB108" s="330">
        <v>1.1873025277376184</v>
      </c>
      <c r="AC108" s="330">
        <v>1.4297958517958864</v>
      </c>
      <c r="AD108" s="330">
        <v>1.182854757166375</v>
      </c>
      <c r="AE108" s="330">
        <v>1.2682592660542642</v>
      </c>
      <c r="AF108" s="330">
        <v>1.1823739722080708</v>
      </c>
      <c r="AG108" s="330">
        <v>1.2258606968935664</v>
      </c>
      <c r="AH108" s="330">
        <v>1.2600167362975387</v>
      </c>
      <c r="AI108" s="330">
        <v>1.2998415551800797</v>
      </c>
      <c r="AJ108" s="330">
        <v>1.5066060101431171</v>
      </c>
      <c r="AK108" s="330">
        <v>1.324347543147709</v>
      </c>
      <c r="AL108" s="330">
        <v>1</v>
      </c>
      <c r="AM108" s="330">
        <v>1</v>
      </c>
      <c r="AN108" s="330">
        <v>1.0915663799333764</v>
      </c>
      <c r="AO108" s="330">
        <v>1.2603807345576712</v>
      </c>
      <c r="AP108" s="330">
        <v>1.3657464856002324</v>
      </c>
      <c r="AQ108" s="330">
        <v>1</v>
      </c>
      <c r="AR108" s="330">
        <v>1.1457178913715051</v>
      </c>
      <c r="AS108" s="330">
        <v>1.2264092345450517</v>
      </c>
      <c r="AT108" s="330">
        <v>1.1749125684516086</v>
      </c>
      <c r="AU108" s="330">
        <v>1.237037220173866</v>
      </c>
      <c r="AV108" s="330">
        <v>1.2815385161389881</v>
      </c>
      <c r="AW108" s="330">
        <v>1.264749975745783</v>
      </c>
      <c r="AX108" s="330">
        <v>1.2505403647393309</v>
      </c>
      <c r="AY108" s="330">
        <v>1.2491663043438472</v>
      </c>
      <c r="AZ108" s="330">
        <v>1.3219622822585202</v>
      </c>
      <c r="BA108" s="330">
        <v>1.2835190497884705</v>
      </c>
      <c r="BB108" s="330">
        <v>1.2845649506219248</v>
      </c>
      <c r="BC108" s="330">
        <v>1.2658062634250553</v>
      </c>
      <c r="BD108" s="330">
        <v>1.2684155330382885</v>
      </c>
      <c r="BE108" s="330">
        <v>1.2670547068697375</v>
      </c>
      <c r="BF108" s="330">
        <v>1.2809537262274422</v>
      </c>
      <c r="BG108" s="330">
        <v>1.2342898977779311</v>
      </c>
      <c r="BH108" s="330">
        <v>1.2699013511466262</v>
      </c>
      <c r="BI108" s="330">
        <v>1.2409626856335503</v>
      </c>
      <c r="BJ108" s="330">
        <v>1.4378455119611704</v>
      </c>
      <c r="BK108" s="330">
        <v>1.2383248427511329</v>
      </c>
      <c r="BL108" s="330">
        <v>1.2595138913828465</v>
      </c>
      <c r="BM108" s="330">
        <v>1.3004029990309629</v>
      </c>
      <c r="BN108" s="330">
        <v>1.2215293672511232</v>
      </c>
      <c r="BO108" s="330">
        <v>1.2430955275509088</v>
      </c>
      <c r="BP108" s="330">
        <v>1.3153348750410077</v>
      </c>
      <c r="BQ108" s="330">
        <v>1.3455677074979442</v>
      </c>
      <c r="BR108" s="330">
        <v>1.2734665236463278</v>
      </c>
      <c r="BS108" s="330">
        <v>1.265167277875372</v>
      </c>
      <c r="BT108" s="330">
        <v>1.2719148664940618</v>
      </c>
      <c r="BU108" s="330">
        <v>1.3364706363343377</v>
      </c>
      <c r="BV108" s="330">
        <v>1.2947217433969371</v>
      </c>
      <c r="BW108" s="330">
        <v>1.1385335453470713</v>
      </c>
      <c r="BX108" s="330">
        <v>1.2544905357753215</v>
      </c>
      <c r="BY108" s="330">
        <v>1.2275706879541575</v>
      </c>
      <c r="BZ108" s="330">
        <v>1.6868066998439624</v>
      </c>
      <c r="CA108" s="330">
        <v>1.3475017929838295</v>
      </c>
      <c r="CB108" s="330">
        <v>1.5525880735873572</v>
      </c>
      <c r="CC108" s="330">
        <v>1.3453591723646254</v>
      </c>
      <c r="CD108" s="330">
        <v>1.3843538099213704</v>
      </c>
      <c r="CE108" s="330">
        <v>1.3795076494223792</v>
      </c>
      <c r="CF108" s="330">
        <v>1.1640238768775322</v>
      </c>
      <c r="CG108" s="330">
        <v>1.5095044054002433</v>
      </c>
      <c r="CH108" s="330">
        <v>1.527982739379796</v>
      </c>
      <c r="CI108" s="330">
        <v>1.3945061737416755</v>
      </c>
      <c r="CJ108" s="330">
        <v>1.3471767141111388</v>
      </c>
      <c r="CK108" s="330">
        <v>1.1691910234840275</v>
      </c>
      <c r="CL108" s="330">
        <v>1.2479827663743575</v>
      </c>
      <c r="CM108" s="330">
        <v>1.217248034212298</v>
      </c>
      <c r="CN108" s="330">
        <v>1.2404458193335015</v>
      </c>
      <c r="CO108" s="330">
        <v>1.1973970741081037</v>
      </c>
      <c r="CP108" s="330">
        <v>1.327293661316834</v>
      </c>
      <c r="CQ108" s="330">
        <v>1.2932372801556542</v>
      </c>
      <c r="CR108" s="330">
        <v>1.8091682043163357</v>
      </c>
      <c r="CS108" s="330">
        <v>1.184015124560807</v>
      </c>
      <c r="CT108" s="330">
        <v>1.2124341699105279</v>
      </c>
      <c r="CU108" s="330">
        <v>1.3992145234126145</v>
      </c>
      <c r="CV108" s="330">
        <v>1.326285287072988</v>
      </c>
      <c r="CW108" s="330">
        <v>1.2219094951673302</v>
      </c>
      <c r="CX108" s="330">
        <v>1.2230095507191519</v>
      </c>
      <c r="CY108" s="330">
        <v>1.2367002560623936</v>
      </c>
      <c r="CZ108" s="330">
        <v>1.3144388502583819</v>
      </c>
      <c r="DA108" s="331">
        <v>1.6038335881485781</v>
      </c>
      <c r="DB108" s="308">
        <v>1.2992243688353453</v>
      </c>
      <c r="DC108" s="316"/>
    </row>
    <row r="109" spans="1:107" s="299" customFormat="1" ht="15" customHeight="1">
      <c r="A109" s="332"/>
      <c r="B109" s="333" t="s">
        <v>706</v>
      </c>
      <c r="C109" s="332">
        <v>0.99069469212930372</v>
      </c>
      <c r="D109" s="334">
        <v>1.0603367516612785</v>
      </c>
      <c r="E109" s="334">
        <v>0.94997458338311469</v>
      </c>
      <c r="F109" s="334">
        <v>1.2674878558556011</v>
      </c>
      <c r="G109" s="334">
        <v>0.89236415589557283</v>
      </c>
      <c r="H109" s="334">
        <v>0.76968999657574388</v>
      </c>
      <c r="I109" s="334">
        <v>0.76968999657574388</v>
      </c>
      <c r="J109" s="334">
        <v>1.2212875503458145</v>
      </c>
      <c r="K109" s="334">
        <v>1.2723195811946653</v>
      </c>
      <c r="L109" s="334">
        <v>1.057522751160096</v>
      </c>
      <c r="M109" s="334">
        <v>1.2507470301710941</v>
      </c>
      <c r="N109" s="334">
        <v>0.99993534343194068</v>
      </c>
      <c r="O109" s="334">
        <v>1.0267984990393815</v>
      </c>
      <c r="P109" s="334">
        <v>0.93269533404899818</v>
      </c>
      <c r="Q109" s="334">
        <v>1.1052791259561396</v>
      </c>
      <c r="R109" s="334">
        <v>0.84415523400526482</v>
      </c>
      <c r="S109" s="334">
        <v>0.82625758613735101</v>
      </c>
      <c r="T109" s="334">
        <v>1.2388528914963213</v>
      </c>
      <c r="U109" s="334">
        <v>0.9468588119288196</v>
      </c>
      <c r="V109" s="334">
        <v>1.0864302873697025</v>
      </c>
      <c r="W109" s="334">
        <v>1.0305826502735984</v>
      </c>
      <c r="X109" s="334">
        <v>0.93391955118667325</v>
      </c>
      <c r="Y109" s="334">
        <v>1.0520687663950523</v>
      </c>
      <c r="Z109" s="334">
        <v>1.1762057887206228</v>
      </c>
      <c r="AA109" s="334">
        <v>1.0059441067519137</v>
      </c>
      <c r="AB109" s="334">
        <v>0.91385487850873959</v>
      </c>
      <c r="AC109" s="334">
        <v>1.1004995642727886</v>
      </c>
      <c r="AD109" s="334">
        <v>0.91043147399298963</v>
      </c>
      <c r="AE109" s="334">
        <v>0.97616647014646207</v>
      </c>
      <c r="AF109" s="334">
        <v>0.91006141862007883</v>
      </c>
      <c r="AG109" s="334">
        <v>0.94353271559434815</v>
      </c>
      <c r="AH109" s="334">
        <v>0.96982227744623262</v>
      </c>
      <c r="AI109" s="334">
        <v>1.0004750421555653</v>
      </c>
      <c r="AJ109" s="334">
        <v>1.1596195747880511</v>
      </c>
      <c r="AK109" s="334">
        <v>1.0193370559504551</v>
      </c>
      <c r="AL109" s="334">
        <v>0.76968999657574388</v>
      </c>
      <c r="AM109" s="334">
        <v>0.76968999657574388</v>
      </c>
      <c r="AN109" s="334">
        <v>0.84016772323311761</v>
      </c>
      <c r="AO109" s="334">
        <v>0.97010244326582751</v>
      </c>
      <c r="AP109" s="334">
        <v>1.0512014078249772</v>
      </c>
      <c r="AQ109" s="334">
        <v>0.76968999657574388</v>
      </c>
      <c r="AR109" s="334">
        <v>0.8818475998865023</v>
      </c>
      <c r="AS109" s="334">
        <v>0.94395491953744159</v>
      </c>
      <c r="AT109" s="334">
        <v>0.90431845078831719</v>
      </c>
      <c r="AU109" s="334">
        <v>0.9521351737596907</v>
      </c>
      <c r="AV109" s="334">
        <v>0.98638737609870164</v>
      </c>
      <c r="AW109" s="334">
        <v>0.97346540450094388</v>
      </c>
      <c r="AX109" s="334">
        <v>0.96252840905404524</v>
      </c>
      <c r="AY109" s="334">
        <v>0.96147080851295053</v>
      </c>
      <c r="AZ109" s="334">
        <v>1.017501144504823</v>
      </c>
      <c r="BA109" s="334">
        <v>0.98791177303658995</v>
      </c>
      <c r="BB109" s="334">
        <v>0.98871679244550992</v>
      </c>
      <c r="BC109" s="334">
        <v>0.97427841856118602</v>
      </c>
      <c r="BD109" s="334">
        <v>0.97628674728086062</v>
      </c>
      <c r="BE109" s="334">
        <v>0.97523933299184851</v>
      </c>
      <c r="BF109" s="334">
        <v>0.9859372691536864</v>
      </c>
      <c r="BG109" s="334">
        <v>0.95002058719417104</v>
      </c>
      <c r="BH109" s="334">
        <v>0.97743036661557925</v>
      </c>
      <c r="BI109" s="334">
        <v>0.9551565652559133</v>
      </c>
      <c r="BJ109" s="334">
        <v>1.106695307177842</v>
      </c>
      <c r="BK109" s="334">
        <v>0.95312624397677814</v>
      </c>
      <c r="BL109" s="334">
        <v>0.96943524274556503</v>
      </c>
      <c r="BM109" s="334">
        <v>1.000907179871229</v>
      </c>
      <c r="BN109" s="334">
        <v>0.94019893449668768</v>
      </c>
      <c r="BO109" s="334">
        <v>0.95679819234398156</v>
      </c>
      <c r="BP109" s="334">
        <v>1.0124000954662697</v>
      </c>
      <c r="BQ109" s="334">
        <v>1.0356700041765243</v>
      </c>
      <c r="BR109" s="334">
        <v>0.9801744442246666</v>
      </c>
      <c r="BS109" s="334">
        <v>0.97378659777563836</v>
      </c>
      <c r="BT109" s="334">
        <v>0.97898014923645227</v>
      </c>
      <c r="BU109" s="334">
        <v>1.0286680795037586</v>
      </c>
      <c r="BV109" s="334">
        <v>0.99653437424172975</v>
      </c>
      <c r="BW109" s="334">
        <v>0.87631788061955695</v>
      </c>
      <c r="BX109" s="334">
        <v>0.9655688161852104</v>
      </c>
      <c r="BY109" s="334">
        <v>0.94484887860791911</v>
      </c>
      <c r="BZ109" s="334">
        <v>1.2983182430268414</v>
      </c>
      <c r="CA109" s="334">
        <v>1.0371586504275325</v>
      </c>
      <c r="CB109" s="334">
        <v>1.1950115090429938</v>
      </c>
      <c r="CC109" s="334">
        <v>1.0355094967704743</v>
      </c>
      <c r="CD109" s="334">
        <v>1.0655232792179976</v>
      </c>
      <c r="CE109" s="334">
        <v>1.0617932379601236</v>
      </c>
      <c r="CF109" s="334">
        <v>0.89593753380795194</v>
      </c>
      <c r="CG109" s="334">
        <v>1.1618504406235837</v>
      </c>
      <c r="CH109" s="334">
        <v>1.1760730294410311</v>
      </c>
      <c r="CI109" s="334">
        <v>1.073337452092084</v>
      </c>
      <c r="CJ109" s="334">
        <v>1.0369084404711244</v>
      </c>
      <c r="CK109" s="334">
        <v>0.89991463486181167</v>
      </c>
      <c r="CL109" s="334">
        <v>0.96055985117726661</v>
      </c>
      <c r="CM109" s="334">
        <v>0.93690363528469467</v>
      </c>
      <c r="CN109" s="334">
        <v>0.95475873843519865</v>
      </c>
      <c r="CO109" s="334">
        <v>0.92162454987007214</v>
      </c>
      <c r="CP109" s="334">
        <v>1.0216046536339607</v>
      </c>
      <c r="CQ109" s="334">
        <v>0.99539179773462982</v>
      </c>
      <c r="CR109" s="334">
        <v>1.3924986689851853</v>
      </c>
      <c r="CS109" s="334">
        <v>0.91132459716883663</v>
      </c>
      <c r="CT109" s="334">
        <v>0.93319845208674912</v>
      </c>
      <c r="CU109" s="334">
        <v>1.0769614217341865</v>
      </c>
      <c r="CV109" s="334">
        <v>1.0208285180656678</v>
      </c>
      <c r="CW109" s="334">
        <v>0.94049151515121132</v>
      </c>
      <c r="CX109" s="334">
        <v>0.94133821690512609</v>
      </c>
      <c r="CY109" s="334">
        <v>0.95187581585388537</v>
      </c>
      <c r="CZ109" s="334">
        <v>1.0117104341543988</v>
      </c>
      <c r="DA109" s="335">
        <v>1.2344546689701421</v>
      </c>
      <c r="DB109" s="316"/>
      <c r="DC109" s="316"/>
    </row>
    <row r="110" spans="1:107" ht="15" customHeight="1">
      <c r="A110" s="244"/>
      <c r="B110" s="244"/>
    </row>
    <row r="111" spans="1:107" ht="15" customHeight="1">
      <c r="A111" s="244"/>
      <c r="B111" s="244"/>
    </row>
    <row r="112" spans="1:107" ht="15" customHeight="1">
      <c r="A112" s="244"/>
      <c r="B112" s="244"/>
    </row>
    <row r="113" spans="1:2" ht="15" customHeight="1">
      <c r="A113" s="244"/>
      <c r="B113" s="244"/>
    </row>
    <row r="114" spans="1:2" ht="15" customHeight="1">
      <c r="A114" s="244"/>
      <c r="B114" s="244"/>
    </row>
    <row r="115" spans="1:2" ht="15" customHeight="1">
      <c r="A115" s="244"/>
      <c r="B115" s="244"/>
    </row>
    <row r="116" spans="1:2" ht="15" customHeight="1">
      <c r="A116" s="244"/>
      <c r="B116" s="244"/>
    </row>
    <row r="117" spans="1:2" ht="15" customHeight="1">
      <c r="A117" s="244"/>
      <c r="B117" s="244"/>
    </row>
    <row r="118" spans="1:2" ht="15" customHeight="1">
      <c r="A118" s="244"/>
      <c r="B118" s="244"/>
    </row>
    <row r="119" spans="1:2" ht="15" customHeight="1">
      <c r="A119" s="244"/>
      <c r="B119" s="244"/>
    </row>
    <row r="120" spans="1:2" ht="15" customHeight="1">
      <c r="A120" s="244"/>
      <c r="B120" s="244"/>
    </row>
  </sheetData>
  <sheetProtection sheet="1" objects="1" scenarios="1"/>
  <phoneticPr fontId="4"/>
  <pageMargins left="0.70866141732283472" right="0.70866141732283472" top="0.74803149606299213" bottom="0.74803149606299213" header="0.31496062992125984" footer="0.31496062992125984"/>
  <pageSetup paperSize="9" scale="45" fitToHeight="1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N110"/>
  <sheetViews>
    <sheetView zoomScale="80" zoomScaleNormal="80" zoomScaleSheetLayoutView="100" workbookViewId="0">
      <pane xSplit="2" ySplit="6" topLeftCell="C7" activePane="bottomRight" state="frozen"/>
      <selection pane="topRight" activeCell="C1" sqref="C1"/>
      <selection pane="bottomLeft" activeCell="A7" sqref="A7"/>
      <selection pane="bottomRight" activeCell="C7" sqref="C7"/>
    </sheetView>
  </sheetViews>
  <sheetFormatPr baseColWidth="10" defaultColWidth="8.83203125" defaultRowHeight="14"/>
  <cols>
    <col min="1" max="1" width="3.6640625" style="338" customWidth="1"/>
    <col min="2" max="2" width="19.6640625" style="337" bestFit="1" customWidth="1"/>
    <col min="3" max="12" width="9" style="337"/>
    <col min="13" max="13" width="10" style="337" customWidth="1"/>
    <col min="14" max="14" width="10.33203125" style="337" customWidth="1"/>
    <col min="15" max="258" width="9" style="337"/>
    <col min="259" max="259" width="3.6640625" style="337" customWidth="1"/>
    <col min="260" max="260" width="19.6640625" style="337" bestFit="1" customWidth="1"/>
    <col min="261" max="268" width="9" style="337"/>
    <col min="269" max="269" width="10" style="337" customWidth="1"/>
    <col min="270" max="270" width="10.33203125" style="337" customWidth="1"/>
    <col min="271" max="514" width="9" style="337"/>
    <col min="515" max="515" width="3.6640625" style="337" customWidth="1"/>
    <col min="516" max="516" width="19.6640625" style="337" bestFit="1" customWidth="1"/>
    <col min="517" max="524" width="9" style="337"/>
    <col min="525" max="525" width="10" style="337" customWidth="1"/>
    <col min="526" max="526" width="10.33203125" style="337" customWidth="1"/>
    <col min="527" max="770" width="9" style="337"/>
    <col min="771" max="771" width="3.6640625" style="337" customWidth="1"/>
    <col min="772" max="772" width="19.6640625" style="337" bestFit="1" customWidth="1"/>
    <col min="773" max="780" width="9" style="337"/>
    <col min="781" max="781" width="10" style="337" customWidth="1"/>
    <col min="782" max="782" width="10.33203125" style="337" customWidth="1"/>
    <col min="783" max="1026" width="9" style="337"/>
    <col min="1027" max="1027" width="3.6640625" style="337" customWidth="1"/>
    <col min="1028" max="1028" width="19.6640625" style="337" bestFit="1" customWidth="1"/>
    <col min="1029" max="1036" width="9" style="337"/>
    <col min="1037" max="1037" width="10" style="337" customWidth="1"/>
    <col min="1038" max="1038" width="10.33203125" style="337" customWidth="1"/>
    <col min="1039" max="1282" width="9" style="337"/>
    <col min="1283" max="1283" width="3.6640625" style="337" customWidth="1"/>
    <col min="1284" max="1284" width="19.6640625" style="337" bestFit="1" customWidth="1"/>
    <col min="1285" max="1292" width="9" style="337"/>
    <col min="1293" max="1293" width="10" style="337" customWidth="1"/>
    <col min="1294" max="1294" width="10.33203125" style="337" customWidth="1"/>
    <col min="1295" max="1538" width="9" style="337"/>
    <col min="1539" max="1539" width="3.6640625" style="337" customWidth="1"/>
    <col min="1540" max="1540" width="19.6640625" style="337" bestFit="1" customWidth="1"/>
    <col min="1541" max="1548" width="9" style="337"/>
    <col min="1549" max="1549" width="10" style="337" customWidth="1"/>
    <col min="1550" max="1550" width="10.33203125" style="337" customWidth="1"/>
    <col min="1551" max="1794" width="9" style="337"/>
    <col min="1795" max="1795" width="3.6640625" style="337" customWidth="1"/>
    <col min="1796" max="1796" width="19.6640625" style="337" bestFit="1" customWidth="1"/>
    <col min="1797" max="1804" width="9" style="337"/>
    <col min="1805" max="1805" width="10" style="337" customWidth="1"/>
    <col min="1806" max="1806" width="10.33203125" style="337" customWidth="1"/>
    <col min="1807" max="2050" width="9" style="337"/>
    <col min="2051" max="2051" width="3.6640625" style="337" customWidth="1"/>
    <col min="2052" max="2052" width="19.6640625" style="337" bestFit="1" customWidth="1"/>
    <col min="2053" max="2060" width="9" style="337"/>
    <col min="2061" max="2061" width="10" style="337" customWidth="1"/>
    <col min="2062" max="2062" width="10.33203125" style="337" customWidth="1"/>
    <col min="2063" max="2306" width="9" style="337"/>
    <col min="2307" max="2307" width="3.6640625" style="337" customWidth="1"/>
    <col min="2308" max="2308" width="19.6640625" style="337" bestFit="1" customWidth="1"/>
    <col min="2309" max="2316" width="9" style="337"/>
    <col min="2317" max="2317" width="10" style="337" customWidth="1"/>
    <col min="2318" max="2318" width="10.33203125" style="337" customWidth="1"/>
    <col min="2319" max="2562" width="9" style="337"/>
    <col min="2563" max="2563" width="3.6640625" style="337" customWidth="1"/>
    <col min="2564" max="2564" width="19.6640625" style="337" bestFit="1" customWidth="1"/>
    <col min="2565" max="2572" width="9" style="337"/>
    <col min="2573" max="2573" width="10" style="337" customWidth="1"/>
    <col min="2574" max="2574" width="10.33203125" style="337" customWidth="1"/>
    <col min="2575" max="2818" width="9" style="337"/>
    <col min="2819" max="2819" width="3.6640625" style="337" customWidth="1"/>
    <col min="2820" max="2820" width="19.6640625" style="337" bestFit="1" customWidth="1"/>
    <col min="2821" max="2828" width="9" style="337"/>
    <col min="2829" max="2829" width="10" style="337" customWidth="1"/>
    <col min="2830" max="2830" width="10.33203125" style="337" customWidth="1"/>
    <col min="2831" max="3074" width="9" style="337"/>
    <col min="3075" max="3075" width="3.6640625" style="337" customWidth="1"/>
    <col min="3076" max="3076" width="19.6640625" style="337" bestFit="1" customWidth="1"/>
    <col min="3077" max="3084" width="9" style="337"/>
    <col min="3085" max="3085" width="10" style="337" customWidth="1"/>
    <col min="3086" max="3086" width="10.33203125" style="337" customWidth="1"/>
    <col min="3087" max="3330" width="9" style="337"/>
    <col min="3331" max="3331" width="3.6640625" style="337" customWidth="1"/>
    <col min="3332" max="3332" width="19.6640625" style="337" bestFit="1" customWidth="1"/>
    <col min="3333" max="3340" width="9" style="337"/>
    <col min="3341" max="3341" width="10" style="337" customWidth="1"/>
    <col min="3342" max="3342" width="10.33203125" style="337" customWidth="1"/>
    <col min="3343" max="3586" width="9" style="337"/>
    <col min="3587" max="3587" width="3.6640625" style="337" customWidth="1"/>
    <col min="3588" max="3588" width="19.6640625" style="337" bestFit="1" customWidth="1"/>
    <col min="3589" max="3596" width="9" style="337"/>
    <col min="3597" max="3597" width="10" style="337" customWidth="1"/>
    <col min="3598" max="3598" width="10.33203125" style="337" customWidth="1"/>
    <col min="3599" max="3842" width="9" style="337"/>
    <col min="3843" max="3843" width="3.6640625" style="337" customWidth="1"/>
    <col min="3844" max="3844" width="19.6640625" style="337" bestFit="1" customWidth="1"/>
    <col min="3845" max="3852" width="9" style="337"/>
    <col min="3853" max="3853" width="10" style="337" customWidth="1"/>
    <col min="3854" max="3854" width="10.33203125" style="337" customWidth="1"/>
    <col min="3855" max="4098" width="9" style="337"/>
    <col min="4099" max="4099" width="3.6640625" style="337" customWidth="1"/>
    <col min="4100" max="4100" width="19.6640625" style="337" bestFit="1" customWidth="1"/>
    <col min="4101" max="4108" width="9" style="337"/>
    <col min="4109" max="4109" width="10" style="337" customWidth="1"/>
    <col min="4110" max="4110" width="10.33203125" style="337" customWidth="1"/>
    <col min="4111" max="4354" width="9" style="337"/>
    <col min="4355" max="4355" width="3.6640625" style="337" customWidth="1"/>
    <col min="4356" max="4356" width="19.6640625" style="337" bestFit="1" customWidth="1"/>
    <col min="4357" max="4364" width="9" style="337"/>
    <col min="4365" max="4365" width="10" style="337" customWidth="1"/>
    <col min="4366" max="4366" width="10.33203125" style="337" customWidth="1"/>
    <col min="4367" max="4610" width="9" style="337"/>
    <col min="4611" max="4611" width="3.6640625" style="337" customWidth="1"/>
    <col min="4612" max="4612" width="19.6640625" style="337" bestFit="1" customWidth="1"/>
    <col min="4613" max="4620" width="9" style="337"/>
    <col min="4621" max="4621" width="10" style="337" customWidth="1"/>
    <col min="4622" max="4622" width="10.33203125" style="337" customWidth="1"/>
    <col min="4623" max="4866" width="9" style="337"/>
    <col min="4867" max="4867" width="3.6640625" style="337" customWidth="1"/>
    <col min="4868" max="4868" width="19.6640625" style="337" bestFit="1" customWidth="1"/>
    <col min="4869" max="4876" width="9" style="337"/>
    <col min="4877" max="4877" width="10" style="337" customWidth="1"/>
    <col min="4878" max="4878" width="10.33203125" style="337" customWidth="1"/>
    <col min="4879" max="5122" width="9" style="337"/>
    <col min="5123" max="5123" width="3.6640625" style="337" customWidth="1"/>
    <col min="5124" max="5124" width="19.6640625" style="337" bestFit="1" customWidth="1"/>
    <col min="5125" max="5132" width="9" style="337"/>
    <col min="5133" max="5133" width="10" style="337" customWidth="1"/>
    <col min="5134" max="5134" width="10.33203125" style="337" customWidth="1"/>
    <col min="5135" max="5378" width="9" style="337"/>
    <col min="5379" max="5379" width="3.6640625" style="337" customWidth="1"/>
    <col min="5380" max="5380" width="19.6640625" style="337" bestFit="1" customWidth="1"/>
    <col min="5381" max="5388" width="9" style="337"/>
    <col min="5389" max="5389" width="10" style="337" customWidth="1"/>
    <col min="5390" max="5390" width="10.33203125" style="337" customWidth="1"/>
    <col min="5391" max="5634" width="9" style="337"/>
    <col min="5635" max="5635" width="3.6640625" style="337" customWidth="1"/>
    <col min="5636" max="5636" width="19.6640625" style="337" bestFit="1" customWidth="1"/>
    <col min="5637" max="5644" width="9" style="337"/>
    <col min="5645" max="5645" width="10" style="337" customWidth="1"/>
    <col min="5646" max="5646" width="10.33203125" style="337" customWidth="1"/>
    <col min="5647" max="5890" width="9" style="337"/>
    <col min="5891" max="5891" width="3.6640625" style="337" customWidth="1"/>
    <col min="5892" max="5892" width="19.6640625" style="337" bestFit="1" customWidth="1"/>
    <col min="5893" max="5900" width="9" style="337"/>
    <col min="5901" max="5901" width="10" style="337" customWidth="1"/>
    <col min="5902" max="5902" width="10.33203125" style="337" customWidth="1"/>
    <col min="5903" max="6146" width="9" style="337"/>
    <col min="6147" max="6147" width="3.6640625" style="337" customWidth="1"/>
    <col min="6148" max="6148" width="19.6640625" style="337" bestFit="1" customWidth="1"/>
    <col min="6149" max="6156" width="9" style="337"/>
    <col min="6157" max="6157" width="10" style="337" customWidth="1"/>
    <col min="6158" max="6158" width="10.33203125" style="337" customWidth="1"/>
    <col min="6159" max="6402" width="9" style="337"/>
    <col min="6403" max="6403" width="3.6640625" style="337" customWidth="1"/>
    <col min="6404" max="6404" width="19.6640625" style="337" bestFit="1" customWidth="1"/>
    <col min="6405" max="6412" width="9" style="337"/>
    <col min="6413" max="6413" width="10" style="337" customWidth="1"/>
    <col min="6414" max="6414" width="10.33203125" style="337" customWidth="1"/>
    <col min="6415" max="6658" width="9" style="337"/>
    <col min="6659" max="6659" width="3.6640625" style="337" customWidth="1"/>
    <col min="6660" max="6660" width="19.6640625" style="337" bestFit="1" customWidth="1"/>
    <col min="6661" max="6668" width="9" style="337"/>
    <col min="6669" max="6669" width="10" style="337" customWidth="1"/>
    <col min="6670" max="6670" width="10.33203125" style="337" customWidth="1"/>
    <col min="6671" max="6914" width="9" style="337"/>
    <col min="6915" max="6915" width="3.6640625" style="337" customWidth="1"/>
    <col min="6916" max="6916" width="19.6640625" style="337" bestFit="1" customWidth="1"/>
    <col min="6917" max="6924" width="9" style="337"/>
    <col min="6925" max="6925" width="10" style="337" customWidth="1"/>
    <col min="6926" max="6926" width="10.33203125" style="337" customWidth="1"/>
    <col min="6927" max="7170" width="9" style="337"/>
    <col min="7171" max="7171" width="3.6640625" style="337" customWidth="1"/>
    <col min="7172" max="7172" width="19.6640625" style="337" bestFit="1" customWidth="1"/>
    <col min="7173" max="7180" width="9" style="337"/>
    <col min="7181" max="7181" width="10" style="337" customWidth="1"/>
    <col min="7182" max="7182" width="10.33203125" style="337" customWidth="1"/>
    <col min="7183" max="7426" width="9" style="337"/>
    <col min="7427" max="7427" width="3.6640625" style="337" customWidth="1"/>
    <col min="7428" max="7428" width="19.6640625" style="337" bestFit="1" customWidth="1"/>
    <col min="7429" max="7436" width="9" style="337"/>
    <col min="7437" max="7437" width="10" style="337" customWidth="1"/>
    <col min="7438" max="7438" width="10.33203125" style="337" customWidth="1"/>
    <col min="7439" max="7682" width="9" style="337"/>
    <col min="7683" max="7683" width="3.6640625" style="337" customWidth="1"/>
    <col min="7684" max="7684" width="19.6640625" style="337" bestFit="1" customWidth="1"/>
    <col min="7685" max="7692" width="9" style="337"/>
    <col min="7693" max="7693" width="10" style="337" customWidth="1"/>
    <col min="7694" max="7694" width="10.33203125" style="337" customWidth="1"/>
    <col min="7695" max="7938" width="9" style="337"/>
    <col min="7939" max="7939" width="3.6640625" style="337" customWidth="1"/>
    <col min="7940" max="7940" width="19.6640625" style="337" bestFit="1" customWidth="1"/>
    <col min="7941" max="7948" width="9" style="337"/>
    <col min="7949" max="7949" width="10" style="337" customWidth="1"/>
    <col min="7950" max="7950" width="10.33203125" style="337" customWidth="1"/>
    <col min="7951" max="8194" width="9" style="337"/>
    <col min="8195" max="8195" width="3.6640625" style="337" customWidth="1"/>
    <col min="8196" max="8196" width="19.6640625" style="337" bestFit="1" customWidth="1"/>
    <col min="8197" max="8204" width="9" style="337"/>
    <col min="8205" max="8205" width="10" style="337" customWidth="1"/>
    <col min="8206" max="8206" width="10.33203125" style="337" customWidth="1"/>
    <col min="8207" max="8450" width="9" style="337"/>
    <col min="8451" max="8451" width="3.6640625" style="337" customWidth="1"/>
    <col min="8452" max="8452" width="19.6640625" style="337" bestFit="1" customWidth="1"/>
    <col min="8453" max="8460" width="9" style="337"/>
    <col min="8461" max="8461" width="10" style="337" customWidth="1"/>
    <col min="8462" max="8462" width="10.33203125" style="337" customWidth="1"/>
    <col min="8463" max="8706" width="9" style="337"/>
    <col min="8707" max="8707" width="3.6640625" style="337" customWidth="1"/>
    <col min="8708" max="8708" width="19.6640625" style="337" bestFit="1" customWidth="1"/>
    <col min="8709" max="8716" width="9" style="337"/>
    <col min="8717" max="8717" width="10" style="337" customWidth="1"/>
    <col min="8718" max="8718" width="10.33203125" style="337" customWidth="1"/>
    <col min="8719" max="8962" width="9" style="337"/>
    <col min="8963" max="8963" width="3.6640625" style="337" customWidth="1"/>
    <col min="8964" max="8964" width="19.6640625" style="337" bestFit="1" customWidth="1"/>
    <col min="8965" max="8972" width="9" style="337"/>
    <col min="8973" max="8973" width="10" style="337" customWidth="1"/>
    <col min="8974" max="8974" width="10.33203125" style="337" customWidth="1"/>
    <col min="8975" max="9218" width="9" style="337"/>
    <col min="9219" max="9219" width="3.6640625" style="337" customWidth="1"/>
    <col min="9220" max="9220" width="19.6640625" style="337" bestFit="1" customWidth="1"/>
    <col min="9221" max="9228" width="9" style="337"/>
    <col min="9229" max="9229" width="10" style="337" customWidth="1"/>
    <col min="9230" max="9230" width="10.33203125" style="337" customWidth="1"/>
    <col min="9231" max="9474" width="9" style="337"/>
    <col min="9475" max="9475" width="3.6640625" style="337" customWidth="1"/>
    <col min="9476" max="9476" width="19.6640625" style="337" bestFit="1" customWidth="1"/>
    <col min="9477" max="9484" width="9" style="337"/>
    <col min="9485" max="9485" width="10" style="337" customWidth="1"/>
    <col min="9486" max="9486" width="10.33203125" style="337" customWidth="1"/>
    <col min="9487" max="9730" width="9" style="337"/>
    <col min="9731" max="9731" width="3.6640625" style="337" customWidth="1"/>
    <col min="9732" max="9732" width="19.6640625" style="337" bestFit="1" customWidth="1"/>
    <col min="9733" max="9740" width="9" style="337"/>
    <col min="9741" max="9741" width="10" style="337" customWidth="1"/>
    <col min="9742" max="9742" width="10.33203125" style="337" customWidth="1"/>
    <col min="9743" max="9986" width="9" style="337"/>
    <col min="9987" max="9987" width="3.6640625" style="337" customWidth="1"/>
    <col min="9988" max="9988" width="19.6640625" style="337" bestFit="1" customWidth="1"/>
    <col min="9989" max="9996" width="9" style="337"/>
    <col min="9997" max="9997" width="10" style="337" customWidth="1"/>
    <col min="9998" max="9998" width="10.33203125" style="337" customWidth="1"/>
    <col min="9999" max="10242" width="9" style="337"/>
    <col min="10243" max="10243" width="3.6640625" style="337" customWidth="1"/>
    <col min="10244" max="10244" width="19.6640625" style="337" bestFit="1" customWidth="1"/>
    <col min="10245" max="10252" width="9" style="337"/>
    <col min="10253" max="10253" width="10" style="337" customWidth="1"/>
    <col min="10254" max="10254" width="10.33203125" style="337" customWidth="1"/>
    <col min="10255" max="10498" width="9" style="337"/>
    <col min="10499" max="10499" width="3.6640625" style="337" customWidth="1"/>
    <col min="10500" max="10500" width="19.6640625" style="337" bestFit="1" customWidth="1"/>
    <col min="10501" max="10508" width="9" style="337"/>
    <col min="10509" max="10509" width="10" style="337" customWidth="1"/>
    <col min="10510" max="10510" width="10.33203125" style="337" customWidth="1"/>
    <col min="10511" max="10754" width="9" style="337"/>
    <col min="10755" max="10755" width="3.6640625" style="337" customWidth="1"/>
    <col min="10756" max="10756" width="19.6640625" style="337" bestFit="1" customWidth="1"/>
    <col min="10757" max="10764" width="9" style="337"/>
    <col min="10765" max="10765" width="10" style="337" customWidth="1"/>
    <col min="10766" max="10766" width="10.33203125" style="337" customWidth="1"/>
    <col min="10767" max="11010" width="9" style="337"/>
    <col min="11011" max="11011" width="3.6640625" style="337" customWidth="1"/>
    <col min="11012" max="11012" width="19.6640625" style="337" bestFit="1" customWidth="1"/>
    <col min="11013" max="11020" width="9" style="337"/>
    <col min="11021" max="11021" width="10" style="337" customWidth="1"/>
    <col min="11022" max="11022" width="10.33203125" style="337" customWidth="1"/>
    <col min="11023" max="11266" width="9" style="337"/>
    <col min="11267" max="11267" width="3.6640625" style="337" customWidth="1"/>
    <col min="11268" max="11268" width="19.6640625" style="337" bestFit="1" customWidth="1"/>
    <col min="11269" max="11276" width="9" style="337"/>
    <col min="11277" max="11277" width="10" style="337" customWidth="1"/>
    <col min="11278" max="11278" width="10.33203125" style="337" customWidth="1"/>
    <col min="11279" max="11522" width="9" style="337"/>
    <col min="11523" max="11523" width="3.6640625" style="337" customWidth="1"/>
    <col min="11524" max="11524" width="19.6640625" style="337" bestFit="1" customWidth="1"/>
    <col min="11525" max="11532" width="9" style="337"/>
    <col min="11533" max="11533" width="10" style="337" customWidth="1"/>
    <col min="11534" max="11534" width="10.33203125" style="337" customWidth="1"/>
    <col min="11535" max="11778" width="9" style="337"/>
    <col min="11779" max="11779" width="3.6640625" style="337" customWidth="1"/>
    <col min="11780" max="11780" width="19.6640625" style="337" bestFit="1" customWidth="1"/>
    <col min="11781" max="11788" width="9" style="337"/>
    <col min="11789" max="11789" width="10" style="337" customWidth="1"/>
    <col min="11790" max="11790" width="10.33203125" style="337" customWidth="1"/>
    <col min="11791" max="12034" width="9" style="337"/>
    <col min="12035" max="12035" width="3.6640625" style="337" customWidth="1"/>
    <col min="12036" max="12036" width="19.6640625" style="337" bestFit="1" customWidth="1"/>
    <col min="12037" max="12044" width="9" style="337"/>
    <col min="12045" max="12045" width="10" style="337" customWidth="1"/>
    <col min="12046" max="12046" width="10.33203125" style="337" customWidth="1"/>
    <col min="12047" max="12290" width="9" style="337"/>
    <col min="12291" max="12291" width="3.6640625" style="337" customWidth="1"/>
    <col min="12292" max="12292" width="19.6640625" style="337" bestFit="1" customWidth="1"/>
    <col min="12293" max="12300" width="9" style="337"/>
    <col min="12301" max="12301" width="10" style="337" customWidth="1"/>
    <col min="12302" max="12302" width="10.33203125" style="337" customWidth="1"/>
    <col min="12303" max="12546" width="9" style="337"/>
    <col min="12547" max="12547" width="3.6640625" style="337" customWidth="1"/>
    <col min="12548" max="12548" width="19.6640625" style="337" bestFit="1" customWidth="1"/>
    <col min="12549" max="12556" width="9" style="337"/>
    <col min="12557" max="12557" width="10" style="337" customWidth="1"/>
    <col min="12558" max="12558" width="10.33203125" style="337" customWidth="1"/>
    <col min="12559" max="12802" width="9" style="337"/>
    <col min="12803" max="12803" width="3.6640625" style="337" customWidth="1"/>
    <col min="12804" max="12804" width="19.6640625" style="337" bestFit="1" customWidth="1"/>
    <col min="12805" max="12812" width="9" style="337"/>
    <col min="12813" max="12813" width="10" style="337" customWidth="1"/>
    <col min="12814" max="12814" width="10.33203125" style="337" customWidth="1"/>
    <col min="12815" max="13058" width="9" style="337"/>
    <col min="13059" max="13059" width="3.6640625" style="337" customWidth="1"/>
    <col min="13060" max="13060" width="19.6640625" style="337" bestFit="1" customWidth="1"/>
    <col min="13061" max="13068" width="9" style="337"/>
    <col min="13069" max="13069" width="10" style="337" customWidth="1"/>
    <col min="13070" max="13070" width="10.33203125" style="337" customWidth="1"/>
    <col min="13071" max="13314" width="9" style="337"/>
    <col min="13315" max="13315" width="3.6640625" style="337" customWidth="1"/>
    <col min="13316" max="13316" width="19.6640625" style="337" bestFit="1" customWidth="1"/>
    <col min="13317" max="13324" width="9" style="337"/>
    <col min="13325" max="13325" width="10" style="337" customWidth="1"/>
    <col min="13326" max="13326" width="10.33203125" style="337" customWidth="1"/>
    <col min="13327" max="13570" width="9" style="337"/>
    <col min="13571" max="13571" width="3.6640625" style="337" customWidth="1"/>
    <col min="13572" max="13572" width="19.6640625" style="337" bestFit="1" customWidth="1"/>
    <col min="13573" max="13580" width="9" style="337"/>
    <col min="13581" max="13581" width="10" style="337" customWidth="1"/>
    <col min="13582" max="13582" width="10.33203125" style="337" customWidth="1"/>
    <col min="13583" max="13826" width="9" style="337"/>
    <col min="13827" max="13827" width="3.6640625" style="337" customWidth="1"/>
    <col min="13828" max="13828" width="19.6640625" style="337" bestFit="1" customWidth="1"/>
    <col min="13829" max="13836" width="9" style="337"/>
    <col min="13837" max="13837" width="10" style="337" customWidth="1"/>
    <col min="13838" max="13838" width="10.33203125" style="337" customWidth="1"/>
    <col min="13839" max="14082" width="9" style="337"/>
    <col min="14083" max="14083" width="3.6640625" style="337" customWidth="1"/>
    <col min="14084" max="14084" width="19.6640625" style="337" bestFit="1" customWidth="1"/>
    <col min="14085" max="14092" width="9" style="337"/>
    <col min="14093" max="14093" width="10" style="337" customWidth="1"/>
    <col min="14094" max="14094" width="10.33203125" style="337" customWidth="1"/>
    <col min="14095" max="14338" width="9" style="337"/>
    <col min="14339" max="14339" width="3.6640625" style="337" customWidth="1"/>
    <col min="14340" max="14340" width="19.6640625" style="337" bestFit="1" customWidth="1"/>
    <col min="14341" max="14348" width="9" style="337"/>
    <col min="14349" max="14349" width="10" style="337" customWidth="1"/>
    <col min="14350" max="14350" width="10.33203125" style="337" customWidth="1"/>
    <col min="14351" max="14594" width="9" style="337"/>
    <col min="14595" max="14595" width="3.6640625" style="337" customWidth="1"/>
    <col min="14596" max="14596" width="19.6640625" style="337" bestFit="1" customWidth="1"/>
    <col min="14597" max="14604" width="9" style="337"/>
    <col min="14605" max="14605" width="10" style="337" customWidth="1"/>
    <col min="14606" max="14606" width="10.33203125" style="337" customWidth="1"/>
    <col min="14607" max="14850" width="9" style="337"/>
    <col min="14851" max="14851" width="3.6640625" style="337" customWidth="1"/>
    <col min="14852" max="14852" width="19.6640625" style="337" bestFit="1" customWidth="1"/>
    <col min="14853" max="14860" width="9" style="337"/>
    <col min="14861" max="14861" width="10" style="337" customWidth="1"/>
    <col min="14862" max="14862" width="10.33203125" style="337" customWidth="1"/>
    <col min="14863" max="15106" width="9" style="337"/>
    <col min="15107" max="15107" width="3.6640625" style="337" customWidth="1"/>
    <col min="15108" max="15108" width="19.6640625" style="337" bestFit="1" customWidth="1"/>
    <col min="15109" max="15116" width="9" style="337"/>
    <col min="15117" max="15117" width="10" style="337" customWidth="1"/>
    <col min="15118" max="15118" width="10.33203125" style="337" customWidth="1"/>
    <col min="15119" max="15362" width="9" style="337"/>
    <col min="15363" max="15363" width="3.6640625" style="337" customWidth="1"/>
    <col min="15364" max="15364" width="19.6640625" style="337" bestFit="1" customWidth="1"/>
    <col min="15365" max="15372" width="9" style="337"/>
    <col min="15373" max="15373" width="10" style="337" customWidth="1"/>
    <col min="15374" max="15374" width="10.33203125" style="337" customWidth="1"/>
    <col min="15375" max="15618" width="9" style="337"/>
    <col min="15619" max="15619" width="3.6640625" style="337" customWidth="1"/>
    <col min="15620" max="15620" width="19.6640625" style="337" bestFit="1" customWidth="1"/>
    <col min="15621" max="15628" width="9" style="337"/>
    <col min="15629" max="15629" width="10" style="337" customWidth="1"/>
    <col min="15630" max="15630" width="10.33203125" style="337" customWidth="1"/>
    <col min="15631" max="15874" width="9" style="337"/>
    <col min="15875" max="15875" width="3.6640625" style="337" customWidth="1"/>
    <col min="15876" max="15876" width="19.6640625" style="337" bestFit="1" customWidth="1"/>
    <col min="15877" max="15884" width="9" style="337"/>
    <col min="15885" max="15885" width="10" style="337" customWidth="1"/>
    <col min="15886" max="15886" width="10.33203125" style="337" customWidth="1"/>
    <col min="15887" max="16130" width="9" style="337"/>
    <col min="16131" max="16131" width="3.6640625" style="337" customWidth="1"/>
    <col min="16132" max="16132" width="19.6640625" style="337" bestFit="1" customWidth="1"/>
    <col min="16133" max="16140" width="9" style="337"/>
    <col min="16141" max="16141" width="10" style="337" customWidth="1"/>
    <col min="16142" max="16142" width="10.33203125" style="337" customWidth="1"/>
    <col min="16143" max="16384" width="9" style="337"/>
  </cols>
  <sheetData>
    <row r="1" spans="1:14" ht="17">
      <c r="A1" s="336" t="s">
        <v>707</v>
      </c>
    </row>
    <row r="2" spans="1:14" ht="15" thickBot="1">
      <c r="L2" s="339"/>
      <c r="N2" s="339" t="s">
        <v>3</v>
      </c>
    </row>
    <row r="3" spans="1:14" ht="10" customHeight="1">
      <c r="A3" s="604" t="s">
        <v>4</v>
      </c>
      <c r="B3" s="605"/>
      <c r="C3" s="610" t="s">
        <v>5</v>
      </c>
      <c r="D3" s="613" t="s">
        <v>6</v>
      </c>
      <c r="E3" s="613" t="s">
        <v>7</v>
      </c>
      <c r="F3" s="616" t="s">
        <v>8</v>
      </c>
      <c r="G3" s="340"/>
      <c r="H3" s="340"/>
      <c r="I3" s="341"/>
      <c r="J3" s="340"/>
      <c r="K3" s="340"/>
      <c r="L3" s="340"/>
      <c r="M3" s="628" t="s">
        <v>11</v>
      </c>
      <c r="N3" s="619" t="s">
        <v>12</v>
      </c>
    </row>
    <row r="4" spans="1:14" ht="10" customHeight="1">
      <c r="A4" s="606"/>
      <c r="B4" s="607"/>
      <c r="C4" s="611"/>
      <c r="D4" s="614"/>
      <c r="E4" s="614"/>
      <c r="F4" s="617"/>
      <c r="G4" s="622" t="s">
        <v>9</v>
      </c>
      <c r="H4" s="625" t="s">
        <v>10</v>
      </c>
      <c r="I4" s="342"/>
      <c r="J4" s="343"/>
      <c r="K4" s="343"/>
      <c r="L4" s="343"/>
      <c r="M4" s="629"/>
      <c r="N4" s="620"/>
    </row>
    <row r="5" spans="1:14" ht="10" customHeight="1">
      <c r="A5" s="606"/>
      <c r="B5" s="607"/>
      <c r="C5" s="611"/>
      <c r="D5" s="614"/>
      <c r="E5" s="614"/>
      <c r="F5" s="617"/>
      <c r="G5" s="623"/>
      <c r="H5" s="623"/>
      <c r="I5" s="626" t="s">
        <v>708</v>
      </c>
      <c r="J5" s="343"/>
      <c r="K5" s="343"/>
      <c r="L5" s="625" t="s">
        <v>709</v>
      </c>
      <c r="M5" s="629"/>
      <c r="N5" s="620"/>
    </row>
    <row r="6" spans="1:14" ht="30" customHeight="1">
      <c r="A6" s="608"/>
      <c r="B6" s="609"/>
      <c r="C6" s="612"/>
      <c r="D6" s="615"/>
      <c r="E6" s="615"/>
      <c r="F6" s="618"/>
      <c r="G6" s="624"/>
      <c r="H6" s="624"/>
      <c r="I6" s="627"/>
      <c r="J6" s="344" t="s">
        <v>710</v>
      </c>
      <c r="K6" s="345" t="s">
        <v>711</v>
      </c>
      <c r="L6" s="627"/>
      <c r="M6" s="630"/>
      <c r="N6" s="621"/>
    </row>
    <row r="7" spans="1:14" ht="18" customHeight="1">
      <c r="A7" s="346" t="s">
        <v>330</v>
      </c>
      <c r="B7" s="347" t="s">
        <v>712</v>
      </c>
      <c r="C7" s="348">
        <v>68943</v>
      </c>
      <c r="D7" s="348">
        <v>35404</v>
      </c>
      <c r="E7" s="348">
        <v>29015</v>
      </c>
      <c r="F7" s="348">
        <v>4524</v>
      </c>
      <c r="G7" s="349">
        <v>785</v>
      </c>
      <c r="H7" s="349">
        <v>3739</v>
      </c>
      <c r="I7" s="349">
        <v>2407</v>
      </c>
      <c r="J7" s="349">
        <v>952</v>
      </c>
      <c r="K7" s="349">
        <v>1455</v>
      </c>
      <c r="L7" s="349">
        <v>1332</v>
      </c>
      <c r="M7" s="350">
        <v>0.57746178778979951</v>
      </c>
      <c r="N7" s="351">
        <v>3.7892710325356495E-2</v>
      </c>
    </row>
    <row r="8" spans="1:14" ht="18" customHeight="1">
      <c r="A8" s="352" t="s">
        <v>331</v>
      </c>
      <c r="B8" s="353" t="s">
        <v>482</v>
      </c>
      <c r="C8" s="349">
        <v>11232</v>
      </c>
      <c r="D8" s="349">
        <v>4340</v>
      </c>
      <c r="E8" s="349">
        <v>3557</v>
      </c>
      <c r="F8" s="349">
        <v>3335</v>
      </c>
      <c r="G8" s="349">
        <v>579</v>
      </c>
      <c r="H8" s="349">
        <v>2756</v>
      </c>
      <c r="I8" s="349">
        <v>1774</v>
      </c>
      <c r="J8" s="349">
        <v>1318</v>
      </c>
      <c r="K8" s="349">
        <v>456</v>
      </c>
      <c r="L8" s="349">
        <v>982</v>
      </c>
      <c r="M8" s="354">
        <v>8.1919052408946355E-2</v>
      </c>
      <c r="N8" s="355">
        <v>2.4323365365370022E-2</v>
      </c>
    </row>
    <row r="9" spans="1:14" ht="18" customHeight="1">
      <c r="A9" s="352" t="s">
        <v>332</v>
      </c>
      <c r="B9" s="353" t="s">
        <v>713</v>
      </c>
      <c r="C9" s="349">
        <v>3549</v>
      </c>
      <c r="D9" s="349">
        <v>789</v>
      </c>
      <c r="E9" s="349">
        <v>174</v>
      </c>
      <c r="F9" s="349">
        <v>2586</v>
      </c>
      <c r="G9" s="349">
        <v>366</v>
      </c>
      <c r="H9" s="349">
        <v>2220</v>
      </c>
      <c r="I9" s="349">
        <v>1879</v>
      </c>
      <c r="J9" s="349">
        <v>1244</v>
      </c>
      <c r="K9" s="349">
        <v>635</v>
      </c>
      <c r="L9" s="349">
        <v>341</v>
      </c>
      <c r="M9" s="354">
        <v>0.18191697122851619</v>
      </c>
      <c r="N9" s="355">
        <v>0.1325548852062392</v>
      </c>
    </row>
    <row r="10" spans="1:14" ht="18" customHeight="1">
      <c r="A10" s="352" t="s">
        <v>333</v>
      </c>
      <c r="B10" s="353" t="s">
        <v>714</v>
      </c>
      <c r="C10" s="349">
        <v>4189</v>
      </c>
      <c r="D10" s="349">
        <v>1274</v>
      </c>
      <c r="E10" s="349">
        <v>515</v>
      </c>
      <c r="F10" s="349">
        <v>2400</v>
      </c>
      <c r="G10" s="349">
        <v>730</v>
      </c>
      <c r="H10" s="349">
        <v>1670</v>
      </c>
      <c r="I10" s="349">
        <v>1336</v>
      </c>
      <c r="J10" s="349">
        <v>1064</v>
      </c>
      <c r="K10" s="349">
        <v>272</v>
      </c>
      <c r="L10" s="349">
        <v>334</v>
      </c>
      <c r="M10" s="354">
        <v>0.11471885022409338</v>
      </c>
      <c r="N10" s="355">
        <v>6.57257676146632E-2</v>
      </c>
    </row>
    <row r="11" spans="1:14" ht="18" customHeight="1">
      <c r="A11" s="352" t="s">
        <v>334</v>
      </c>
      <c r="B11" s="353" t="s">
        <v>715</v>
      </c>
      <c r="C11" s="349">
        <v>6290</v>
      </c>
      <c r="D11" s="349">
        <v>2206</v>
      </c>
      <c r="E11" s="349">
        <v>1291</v>
      </c>
      <c r="F11" s="349">
        <v>2793</v>
      </c>
      <c r="G11" s="349">
        <v>416</v>
      </c>
      <c r="H11" s="349">
        <v>2377</v>
      </c>
      <c r="I11" s="349">
        <v>1931</v>
      </c>
      <c r="J11" s="349">
        <v>1566</v>
      </c>
      <c r="K11" s="349">
        <v>365</v>
      </c>
      <c r="L11" s="349">
        <v>446</v>
      </c>
      <c r="M11" s="354">
        <v>0.1936315059454877</v>
      </c>
      <c r="N11" s="355">
        <v>8.5979776805365213E-2</v>
      </c>
    </row>
    <row r="12" spans="1:14" ht="18" customHeight="1">
      <c r="A12" s="352" t="s">
        <v>335</v>
      </c>
      <c r="B12" s="353" t="s">
        <v>716</v>
      </c>
      <c r="C12" s="349">
        <v>0</v>
      </c>
      <c r="D12" s="349">
        <v>0</v>
      </c>
      <c r="E12" s="349">
        <v>0</v>
      </c>
      <c r="F12" s="349">
        <v>0</v>
      </c>
      <c r="G12" s="349">
        <v>0</v>
      </c>
      <c r="H12" s="349">
        <v>0</v>
      </c>
      <c r="I12" s="349">
        <v>0</v>
      </c>
      <c r="J12" s="349">
        <v>0</v>
      </c>
      <c r="K12" s="349">
        <v>0</v>
      </c>
      <c r="L12" s="349">
        <v>0</v>
      </c>
      <c r="M12" s="354">
        <v>0</v>
      </c>
      <c r="N12" s="355">
        <v>0</v>
      </c>
    </row>
    <row r="13" spans="1:14" ht="18" customHeight="1">
      <c r="A13" s="352" t="s">
        <v>336</v>
      </c>
      <c r="B13" s="353" t="s">
        <v>717</v>
      </c>
      <c r="C13" s="349">
        <v>0</v>
      </c>
      <c r="D13" s="349">
        <v>0</v>
      </c>
      <c r="E13" s="349">
        <v>0</v>
      </c>
      <c r="F13" s="349">
        <v>0</v>
      </c>
      <c r="G13" s="349">
        <v>0</v>
      </c>
      <c r="H13" s="349">
        <v>0</v>
      </c>
      <c r="I13" s="349">
        <v>0</v>
      </c>
      <c r="J13" s="349">
        <v>0</v>
      </c>
      <c r="K13" s="349">
        <v>0</v>
      </c>
      <c r="L13" s="349">
        <v>0</v>
      </c>
      <c r="M13" s="354">
        <v>0</v>
      </c>
      <c r="N13" s="355">
        <v>0</v>
      </c>
    </row>
    <row r="14" spans="1:14" ht="18" customHeight="1">
      <c r="A14" s="352" t="s">
        <v>337</v>
      </c>
      <c r="B14" s="353" t="s">
        <v>718</v>
      </c>
      <c r="C14" s="349">
        <v>699</v>
      </c>
      <c r="D14" s="349">
        <v>6</v>
      </c>
      <c r="E14" s="349">
        <v>4</v>
      </c>
      <c r="F14" s="349">
        <v>689</v>
      </c>
      <c r="G14" s="349">
        <v>88</v>
      </c>
      <c r="H14" s="349">
        <v>601</v>
      </c>
      <c r="I14" s="349">
        <v>586</v>
      </c>
      <c r="J14" s="349">
        <v>513</v>
      </c>
      <c r="K14" s="349">
        <v>73</v>
      </c>
      <c r="L14" s="349">
        <v>15</v>
      </c>
      <c r="M14" s="354">
        <v>4.517222638329442E-2</v>
      </c>
      <c r="N14" s="355">
        <v>4.4525985662503369E-2</v>
      </c>
    </row>
    <row r="15" spans="1:14" ht="18" customHeight="1">
      <c r="A15" s="352" t="s">
        <v>338</v>
      </c>
      <c r="B15" s="353" t="s">
        <v>719</v>
      </c>
      <c r="C15" s="349">
        <v>6572</v>
      </c>
      <c r="D15" s="349">
        <v>24</v>
      </c>
      <c r="E15" s="349">
        <v>1</v>
      </c>
      <c r="F15" s="349">
        <v>6547</v>
      </c>
      <c r="G15" s="349">
        <v>129</v>
      </c>
      <c r="H15" s="349">
        <v>6418</v>
      </c>
      <c r="I15" s="349">
        <v>6321</v>
      </c>
      <c r="J15" s="349">
        <v>4610</v>
      </c>
      <c r="K15" s="349">
        <v>1711</v>
      </c>
      <c r="L15" s="349">
        <v>97</v>
      </c>
      <c r="M15" s="354">
        <v>4.2979149024228468E-2</v>
      </c>
      <c r="N15" s="355">
        <v>4.2815655608889801E-2</v>
      </c>
    </row>
    <row r="16" spans="1:14" ht="18" customHeight="1">
      <c r="A16" s="352" t="s">
        <v>339</v>
      </c>
      <c r="B16" s="353" t="s">
        <v>720</v>
      </c>
      <c r="C16" s="349">
        <v>3479</v>
      </c>
      <c r="D16" s="349">
        <v>163</v>
      </c>
      <c r="E16" s="349">
        <v>108</v>
      </c>
      <c r="F16" s="349">
        <v>3208</v>
      </c>
      <c r="G16" s="349">
        <v>176</v>
      </c>
      <c r="H16" s="349">
        <v>3032</v>
      </c>
      <c r="I16" s="349">
        <v>2928</v>
      </c>
      <c r="J16" s="349">
        <v>1785</v>
      </c>
      <c r="K16" s="349">
        <v>1143</v>
      </c>
      <c r="L16" s="349">
        <v>104</v>
      </c>
      <c r="M16" s="354">
        <v>6.8834603841916656E-2</v>
      </c>
      <c r="N16" s="355">
        <v>6.3472667181623629E-2</v>
      </c>
    </row>
    <row r="17" spans="1:14" ht="18" customHeight="1">
      <c r="A17" s="352" t="s">
        <v>340</v>
      </c>
      <c r="B17" s="353" t="s">
        <v>491</v>
      </c>
      <c r="C17" s="349">
        <v>235</v>
      </c>
      <c r="D17" s="349">
        <v>13</v>
      </c>
      <c r="E17" s="349">
        <v>0</v>
      </c>
      <c r="F17" s="349">
        <v>222</v>
      </c>
      <c r="G17" s="349">
        <v>38</v>
      </c>
      <c r="H17" s="349">
        <v>184</v>
      </c>
      <c r="I17" s="349">
        <v>179</v>
      </c>
      <c r="J17" s="349">
        <v>165</v>
      </c>
      <c r="K17" s="349">
        <v>14</v>
      </c>
      <c r="L17" s="349">
        <v>5</v>
      </c>
      <c r="M17" s="354">
        <v>4.6129299326761524E-3</v>
      </c>
      <c r="N17" s="355">
        <v>4.3577465746983228E-3</v>
      </c>
    </row>
    <row r="18" spans="1:14" ht="18" customHeight="1">
      <c r="A18" s="352" t="s">
        <v>341</v>
      </c>
      <c r="B18" s="353" t="s">
        <v>721</v>
      </c>
      <c r="C18" s="349">
        <v>5660</v>
      </c>
      <c r="D18" s="349">
        <v>683</v>
      </c>
      <c r="E18" s="349">
        <v>295</v>
      </c>
      <c r="F18" s="349">
        <v>4682</v>
      </c>
      <c r="G18" s="349">
        <v>201</v>
      </c>
      <c r="H18" s="349">
        <v>4481</v>
      </c>
      <c r="I18" s="349">
        <v>4358</v>
      </c>
      <c r="J18" s="349">
        <v>2491</v>
      </c>
      <c r="K18" s="349">
        <v>1867</v>
      </c>
      <c r="L18" s="349">
        <v>123</v>
      </c>
      <c r="M18" s="354">
        <v>0.11700928404582546</v>
      </c>
      <c r="N18" s="355">
        <v>9.679107206758919E-2</v>
      </c>
    </row>
    <row r="19" spans="1:14" ht="18" customHeight="1">
      <c r="A19" s="352" t="s">
        <v>342</v>
      </c>
      <c r="B19" s="353" t="s">
        <v>722</v>
      </c>
      <c r="C19" s="349">
        <v>4999</v>
      </c>
      <c r="D19" s="349">
        <v>337</v>
      </c>
      <c r="E19" s="349">
        <v>113</v>
      </c>
      <c r="F19" s="349">
        <v>4549</v>
      </c>
      <c r="G19" s="349">
        <v>237</v>
      </c>
      <c r="H19" s="349">
        <v>4312</v>
      </c>
      <c r="I19" s="349">
        <v>4170</v>
      </c>
      <c r="J19" s="349">
        <v>1718</v>
      </c>
      <c r="K19" s="349">
        <v>2452</v>
      </c>
      <c r="L19" s="349">
        <v>142</v>
      </c>
      <c r="M19" s="354">
        <v>5.8323508425856908E-2</v>
      </c>
      <c r="N19" s="355">
        <v>5.3073342634371488E-2</v>
      </c>
    </row>
    <row r="20" spans="1:14" ht="18" customHeight="1">
      <c r="A20" s="352" t="s">
        <v>343</v>
      </c>
      <c r="B20" s="353" t="s">
        <v>723</v>
      </c>
      <c r="C20" s="349">
        <v>723</v>
      </c>
      <c r="D20" s="349">
        <v>5</v>
      </c>
      <c r="E20" s="349">
        <v>1</v>
      </c>
      <c r="F20" s="349">
        <v>717</v>
      </c>
      <c r="G20" s="349">
        <v>93</v>
      </c>
      <c r="H20" s="349">
        <v>624</v>
      </c>
      <c r="I20" s="349">
        <v>588</v>
      </c>
      <c r="J20" s="349">
        <v>450</v>
      </c>
      <c r="K20" s="349">
        <v>138</v>
      </c>
      <c r="L20" s="349">
        <v>36</v>
      </c>
      <c r="M20" s="354">
        <v>6.987188222094011E-2</v>
      </c>
      <c r="N20" s="355">
        <v>6.9292032575953053E-2</v>
      </c>
    </row>
    <row r="21" spans="1:14" ht="18" customHeight="1">
      <c r="A21" s="352" t="s">
        <v>344</v>
      </c>
      <c r="B21" s="353" t="s">
        <v>724</v>
      </c>
      <c r="C21" s="349">
        <v>345</v>
      </c>
      <c r="D21" s="349">
        <v>3</v>
      </c>
      <c r="E21" s="349">
        <v>0</v>
      </c>
      <c r="F21" s="349">
        <v>342</v>
      </c>
      <c r="G21" s="349">
        <v>22</v>
      </c>
      <c r="H21" s="349">
        <v>320</v>
      </c>
      <c r="I21" s="349">
        <v>311</v>
      </c>
      <c r="J21" s="349">
        <v>247</v>
      </c>
      <c r="K21" s="349">
        <v>64</v>
      </c>
      <c r="L21" s="349">
        <v>9</v>
      </c>
      <c r="M21" s="354">
        <v>7.556277843241184E-2</v>
      </c>
      <c r="N21" s="355">
        <v>7.4905710793869124E-2</v>
      </c>
    </row>
    <row r="22" spans="1:14" ht="18" customHeight="1">
      <c r="A22" s="352" t="s">
        <v>345</v>
      </c>
      <c r="B22" s="353" t="s">
        <v>725</v>
      </c>
      <c r="C22" s="349">
        <v>427</v>
      </c>
      <c r="D22" s="349">
        <v>49</v>
      </c>
      <c r="E22" s="349">
        <v>40</v>
      </c>
      <c r="F22" s="349">
        <v>338</v>
      </c>
      <c r="G22" s="349">
        <v>27</v>
      </c>
      <c r="H22" s="349">
        <v>311</v>
      </c>
      <c r="I22" s="349">
        <v>301</v>
      </c>
      <c r="J22" s="349">
        <v>150</v>
      </c>
      <c r="K22" s="349">
        <v>151</v>
      </c>
      <c r="L22" s="349">
        <v>10</v>
      </c>
      <c r="M22" s="354">
        <v>0.2234116582167878</v>
      </c>
      <c r="N22" s="355">
        <v>0.17684576224186013</v>
      </c>
    </row>
    <row r="23" spans="1:14" ht="18" customHeight="1">
      <c r="A23" s="352" t="s">
        <v>346</v>
      </c>
      <c r="B23" s="353" t="s">
        <v>726</v>
      </c>
      <c r="C23" s="349">
        <v>6383</v>
      </c>
      <c r="D23" s="349">
        <v>447</v>
      </c>
      <c r="E23" s="349">
        <v>354</v>
      </c>
      <c r="F23" s="349">
        <v>5582</v>
      </c>
      <c r="G23" s="349">
        <v>190</v>
      </c>
      <c r="H23" s="349">
        <v>5392</v>
      </c>
      <c r="I23" s="349">
        <v>5325</v>
      </c>
      <c r="J23" s="349">
        <v>3586</v>
      </c>
      <c r="K23" s="349">
        <v>1739</v>
      </c>
      <c r="L23" s="349">
        <v>67</v>
      </c>
      <c r="M23" s="354">
        <v>0.2738363777234557</v>
      </c>
      <c r="N23" s="355">
        <v>0.23947276522831423</v>
      </c>
    </row>
    <row r="24" spans="1:14" ht="18" customHeight="1">
      <c r="A24" s="352" t="s">
        <v>347</v>
      </c>
      <c r="B24" s="353" t="s">
        <v>727</v>
      </c>
      <c r="C24" s="349">
        <v>3181</v>
      </c>
      <c r="D24" s="349">
        <v>289</v>
      </c>
      <c r="E24" s="349">
        <v>71</v>
      </c>
      <c r="F24" s="349">
        <v>2821</v>
      </c>
      <c r="G24" s="349">
        <v>275</v>
      </c>
      <c r="H24" s="349">
        <v>2546</v>
      </c>
      <c r="I24" s="349">
        <v>2453</v>
      </c>
      <c r="J24" s="349">
        <v>2119</v>
      </c>
      <c r="K24" s="349">
        <v>334</v>
      </c>
      <c r="L24" s="349">
        <v>93</v>
      </c>
      <c r="M24" s="354">
        <v>5.6113188822026996E-2</v>
      </c>
      <c r="N24" s="355">
        <v>4.9762749345155032E-2</v>
      </c>
    </row>
    <row r="25" spans="1:14" ht="18" customHeight="1">
      <c r="A25" s="352" t="s">
        <v>348</v>
      </c>
      <c r="B25" s="353" t="s">
        <v>728</v>
      </c>
      <c r="C25" s="349">
        <v>1435</v>
      </c>
      <c r="D25" s="349">
        <v>446</v>
      </c>
      <c r="E25" s="349">
        <v>138</v>
      </c>
      <c r="F25" s="349">
        <v>851</v>
      </c>
      <c r="G25" s="349">
        <v>109</v>
      </c>
      <c r="H25" s="349">
        <v>742</v>
      </c>
      <c r="I25" s="349">
        <v>691</v>
      </c>
      <c r="J25" s="349">
        <v>514</v>
      </c>
      <c r="K25" s="349">
        <v>177</v>
      </c>
      <c r="L25" s="349">
        <v>51</v>
      </c>
      <c r="M25" s="354">
        <v>0.22680826245904412</v>
      </c>
      <c r="N25" s="355">
        <v>0.1345044120924366</v>
      </c>
    </row>
    <row r="26" spans="1:14" ht="18" customHeight="1">
      <c r="A26" s="352" t="s">
        <v>349</v>
      </c>
      <c r="B26" s="353" t="s">
        <v>729</v>
      </c>
      <c r="C26" s="349">
        <v>470</v>
      </c>
      <c r="D26" s="349">
        <v>8</v>
      </c>
      <c r="E26" s="349">
        <v>0</v>
      </c>
      <c r="F26" s="349">
        <v>462</v>
      </c>
      <c r="G26" s="349">
        <v>9</v>
      </c>
      <c r="H26" s="349">
        <v>453</v>
      </c>
      <c r="I26" s="349">
        <v>450</v>
      </c>
      <c r="J26" s="349">
        <v>431</v>
      </c>
      <c r="K26" s="349">
        <v>19</v>
      </c>
      <c r="L26" s="349">
        <v>3</v>
      </c>
      <c r="M26" s="354">
        <v>1.519518047671484E-2</v>
      </c>
      <c r="N26" s="355">
        <v>1.4936539106898418E-2</v>
      </c>
    </row>
    <row r="27" spans="1:14" ht="18" customHeight="1">
      <c r="A27" s="352" t="s">
        <v>350</v>
      </c>
      <c r="B27" s="353" t="s">
        <v>730</v>
      </c>
      <c r="C27" s="349">
        <v>1308</v>
      </c>
      <c r="D27" s="349">
        <v>182</v>
      </c>
      <c r="E27" s="349">
        <v>33</v>
      </c>
      <c r="F27" s="349">
        <v>1093</v>
      </c>
      <c r="G27" s="349">
        <v>42</v>
      </c>
      <c r="H27" s="349">
        <v>1051</v>
      </c>
      <c r="I27" s="349">
        <v>1035</v>
      </c>
      <c r="J27" s="349">
        <v>843</v>
      </c>
      <c r="K27" s="349">
        <v>192</v>
      </c>
      <c r="L27" s="349">
        <v>16</v>
      </c>
      <c r="M27" s="354">
        <v>4.0233118315819522E-2</v>
      </c>
      <c r="N27" s="355">
        <v>3.3619876390818607E-2</v>
      </c>
    </row>
    <row r="28" spans="1:14" ht="18" customHeight="1">
      <c r="A28" s="352" t="s">
        <v>351</v>
      </c>
      <c r="B28" s="353" t="s">
        <v>731</v>
      </c>
      <c r="C28" s="349">
        <v>2792</v>
      </c>
      <c r="D28" s="349">
        <v>229</v>
      </c>
      <c r="E28" s="349">
        <v>54</v>
      </c>
      <c r="F28" s="349">
        <v>2509</v>
      </c>
      <c r="G28" s="349">
        <v>261</v>
      </c>
      <c r="H28" s="349">
        <v>2248</v>
      </c>
      <c r="I28" s="349">
        <v>2204</v>
      </c>
      <c r="J28" s="349">
        <v>1982</v>
      </c>
      <c r="K28" s="349">
        <v>222</v>
      </c>
      <c r="L28" s="349">
        <v>44</v>
      </c>
      <c r="M28" s="354">
        <v>7.8521942551861887E-2</v>
      </c>
      <c r="N28" s="355">
        <v>7.0562877457958972E-2</v>
      </c>
    </row>
    <row r="29" spans="1:14" ht="18" customHeight="1">
      <c r="A29" s="352" t="s">
        <v>352</v>
      </c>
      <c r="B29" s="353" t="s">
        <v>732</v>
      </c>
      <c r="C29" s="349">
        <v>110</v>
      </c>
      <c r="D29" s="349">
        <v>0</v>
      </c>
      <c r="E29" s="349">
        <v>0</v>
      </c>
      <c r="F29" s="349">
        <v>110</v>
      </c>
      <c r="G29" s="349">
        <v>12</v>
      </c>
      <c r="H29" s="349">
        <v>98</v>
      </c>
      <c r="I29" s="349">
        <v>94</v>
      </c>
      <c r="J29" s="349">
        <v>74</v>
      </c>
      <c r="K29" s="349">
        <v>20</v>
      </c>
      <c r="L29" s="349">
        <v>4</v>
      </c>
      <c r="M29" s="354">
        <v>1.2771466222374447E-2</v>
      </c>
      <c r="N29" s="355">
        <v>1.2771466222374447E-2</v>
      </c>
    </row>
    <row r="30" spans="1:14" ht="18" customHeight="1">
      <c r="A30" s="352" t="s">
        <v>353</v>
      </c>
      <c r="B30" s="353" t="s">
        <v>733</v>
      </c>
      <c r="C30" s="349">
        <v>94</v>
      </c>
      <c r="D30" s="349">
        <v>0</v>
      </c>
      <c r="E30" s="349">
        <v>0</v>
      </c>
      <c r="F30" s="349">
        <v>94</v>
      </c>
      <c r="G30" s="349">
        <v>6</v>
      </c>
      <c r="H30" s="349">
        <v>88</v>
      </c>
      <c r="I30" s="349">
        <v>88</v>
      </c>
      <c r="J30" s="349">
        <v>81</v>
      </c>
      <c r="K30" s="349">
        <v>7</v>
      </c>
      <c r="L30" s="349">
        <v>0</v>
      </c>
      <c r="M30" s="354">
        <v>0.10543790380473798</v>
      </c>
      <c r="N30" s="355">
        <v>0.10543790380473798</v>
      </c>
    </row>
    <row r="31" spans="1:14" ht="18" customHeight="1">
      <c r="A31" s="352" t="s">
        <v>354</v>
      </c>
      <c r="B31" s="353" t="s">
        <v>734</v>
      </c>
      <c r="C31" s="349">
        <v>6</v>
      </c>
      <c r="D31" s="349">
        <v>0</v>
      </c>
      <c r="E31" s="349">
        <v>0</v>
      </c>
      <c r="F31" s="349">
        <v>6</v>
      </c>
      <c r="G31" s="349">
        <v>4</v>
      </c>
      <c r="H31" s="349">
        <v>2</v>
      </c>
      <c r="I31" s="349">
        <v>2</v>
      </c>
      <c r="J31" s="349">
        <v>0</v>
      </c>
      <c r="K31" s="349">
        <v>2</v>
      </c>
      <c r="L31" s="349">
        <v>0</v>
      </c>
      <c r="M31" s="354">
        <v>7.5815011372251703E-2</v>
      </c>
      <c r="N31" s="355">
        <v>7.5815011372251703E-2</v>
      </c>
    </row>
    <row r="32" spans="1:14" ht="18" customHeight="1">
      <c r="A32" s="352" t="s">
        <v>355</v>
      </c>
      <c r="B32" s="353" t="s">
        <v>735</v>
      </c>
      <c r="C32" s="349">
        <v>19</v>
      </c>
      <c r="D32" s="349">
        <v>0</v>
      </c>
      <c r="E32" s="349">
        <v>0</v>
      </c>
      <c r="F32" s="349">
        <v>19</v>
      </c>
      <c r="G32" s="349">
        <v>0</v>
      </c>
      <c r="H32" s="349">
        <v>19</v>
      </c>
      <c r="I32" s="349">
        <v>19</v>
      </c>
      <c r="J32" s="349">
        <v>19</v>
      </c>
      <c r="K32" s="349">
        <v>0</v>
      </c>
      <c r="L32" s="349">
        <v>0</v>
      </c>
      <c r="M32" s="354">
        <v>5.4918056478885445E-2</v>
      </c>
      <c r="N32" s="355">
        <v>5.4918056478885445E-2</v>
      </c>
    </row>
    <row r="33" spans="1:14" ht="18" customHeight="1">
      <c r="A33" s="352" t="s">
        <v>356</v>
      </c>
      <c r="B33" s="353" t="s">
        <v>736</v>
      </c>
      <c r="C33" s="349">
        <v>1249</v>
      </c>
      <c r="D33" s="349">
        <v>0</v>
      </c>
      <c r="E33" s="349">
        <v>0</v>
      </c>
      <c r="F33" s="349">
        <v>1249</v>
      </c>
      <c r="G33" s="349">
        <v>3</v>
      </c>
      <c r="H33" s="349">
        <v>1246</v>
      </c>
      <c r="I33" s="349">
        <v>1237</v>
      </c>
      <c r="J33" s="349">
        <v>1000</v>
      </c>
      <c r="K33" s="349">
        <v>237</v>
      </c>
      <c r="L33" s="349">
        <v>9</v>
      </c>
      <c r="M33" s="354">
        <v>3.3470565330979404E-2</v>
      </c>
      <c r="N33" s="355">
        <v>3.3470565330979404E-2</v>
      </c>
    </row>
    <row r="34" spans="1:14" ht="18" customHeight="1">
      <c r="A34" s="352" t="s">
        <v>357</v>
      </c>
      <c r="B34" s="353" t="s">
        <v>737</v>
      </c>
      <c r="C34" s="349">
        <v>221</v>
      </c>
      <c r="D34" s="349">
        <v>0</v>
      </c>
      <c r="E34" s="349">
        <v>0</v>
      </c>
      <c r="F34" s="349">
        <v>221</v>
      </c>
      <c r="G34" s="349">
        <v>6</v>
      </c>
      <c r="H34" s="349">
        <v>215</v>
      </c>
      <c r="I34" s="349">
        <v>215</v>
      </c>
      <c r="J34" s="349">
        <v>186</v>
      </c>
      <c r="K34" s="349">
        <v>29</v>
      </c>
      <c r="L34" s="349">
        <v>0</v>
      </c>
      <c r="M34" s="354">
        <v>5.6826217199573155E-2</v>
      </c>
      <c r="N34" s="355">
        <v>5.6826217199573155E-2</v>
      </c>
    </row>
    <row r="35" spans="1:14" ht="18" customHeight="1">
      <c r="A35" s="352" t="s">
        <v>358</v>
      </c>
      <c r="B35" s="353" t="s">
        <v>738</v>
      </c>
      <c r="C35" s="349">
        <v>161</v>
      </c>
      <c r="D35" s="349">
        <v>0</v>
      </c>
      <c r="E35" s="349">
        <v>0</v>
      </c>
      <c r="F35" s="349">
        <v>161</v>
      </c>
      <c r="G35" s="349">
        <v>6</v>
      </c>
      <c r="H35" s="349">
        <v>155</v>
      </c>
      <c r="I35" s="349">
        <v>154</v>
      </c>
      <c r="J35" s="349">
        <v>118</v>
      </c>
      <c r="K35" s="349">
        <v>36</v>
      </c>
      <c r="L35" s="349">
        <v>1</v>
      </c>
      <c r="M35" s="354">
        <v>1.6376101063937994E-2</v>
      </c>
      <c r="N35" s="355">
        <v>1.6376101063937994E-2</v>
      </c>
    </row>
    <row r="36" spans="1:14" ht="18" customHeight="1">
      <c r="A36" s="352" t="s">
        <v>359</v>
      </c>
      <c r="B36" s="353" t="s">
        <v>739</v>
      </c>
      <c r="C36" s="349">
        <v>3279</v>
      </c>
      <c r="D36" s="349">
        <v>84</v>
      </c>
      <c r="E36" s="349">
        <v>41</v>
      </c>
      <c r="F36" s="349">
        <v>3154</v>
      </c>
      <c r="G36" s="349">
        <v>103</v>
      </c>
      <c r="H36" s="349">
        <v>3051</v>
      </c>
      <c r="I36" s="349">
        <v>2991</v>
      </c>
      <c r="J36" s="349">
        <v>2127</v>
      </c>
      <c r="K36" s="349">
        <v>864</v>
      </c>
      <c r="L36" s="349">
        <v>60</v>
      </c>
      <c r="M36" s="354">
        <v>7.4724398233869824E-2</v>
      </c>
      <c r="N36" s="355">
        <v>7.1875801167924802E-2</v>
      </c>
    </row>
    <row r="37" spans="1:14" ht="18" customHeight="1">
      <c r="A37" s="352" t="s">
        <v>360</v>
      </c>
      <c r="B37" s="353" t="s">
        <v>740</v>
      </c>
      <c r="C37" s="349">
        <v>675</v>
      </c>
      <c r="D37" s="349">
        <v>23</v>
      </c>
      <c r="E37" s="349">
        <v>16</v>
      </c>
      <c r="F37" s="349">
        <v>636</v>
      </c>
      <c r="G37" s="349">
        <v>17</v>
      </c>
      <c r="H37" s="349">
        <v>619</v>
      </c>
      <c r="I37" s="349">
        <v>610</v>
      </c>
      <c r="J37" s="349">
        <v>465</v>
      </c>
      <c r="K37" s="349">
        <v>145</v>
      </c>
      <c r="L37" s="349">
        <v>9</v>
      </c>
      <c r="M37" s="354">
        <v>9.8589080711594071E-2</v>
      </c>
      <c r="N37" s="355">
        <v>9.2892822714924189E-2</v>
      </c>
    </row>
    <row r="38" spans="1:14" ht="18" customHeight="1">
      <c r="A38" s="352" t="s">
        <v>361</v>
      </c>
      <c r="B38" s="353" t="s">
        <v>741</v>
      </c>
      <c r="C38" s="349">
        <v>677</v>
      </c>
      <c r="D38" s="349">
        <v>66</v>
      </c>
      <c r="E38" s="349">
        <v>54</v>
      </c>
      <c r="F38" s="349">
        <v>557</v>
      </c>
      <c r="G38" s="349">
        <v>13</v>
      </c>
      <c r="H38" s="349">
        <v>544</v>
      </c>
      <c r="I38" s="349">
        <v>535</v>
      </c>
      <c r="J38" s="349">
        <v>430</v>
      </c>
      <c r="K38" s="349">
        <v>105</v>
      </c>
      <c r="L38" s="349">
        <v>9</v>
      </c>
      <c r="M38" s="354">
        <v>8.7119335473783768E-2</v>
      </c>
      <c r="N38" s="355">
        <v>7.1677208063364195E-2</v>
      </c>
    </row>
    <row r="39" spans="1:14" ht="18" customHeight="1">
      <c r="A39" s="352" t="s">
        <v>362</v>
      </c>
      <c r="B39" s="353" t="s">
        <v>742</v>
      </c>
      <c r="C39" s="349">
        <v>335</v>
      </c>
      <c r="D39" s="349">
        <v>29</v>
      </c>
      <c r="E39" s="349">
        <v>3</v>
      </c>
      <c r="F39" s="349">
        <v>303</v>
      </c>
      <c r="G39" s="349">
        <v>2</v>
      </c>
      <c r="H39" s="349">
        <v>301</v>
      </c>
      <c r="I39" s="349">
        <v>301</v>
      </c>
      <c r="J39" s="349">
        <v>183</v>
      </c>
      <c r="K39" s="349">
        <v>118</v>
      </c>
      <c r="L39" s="349">
        <v>0</v>
      </c>
      <c r="M39" s="354">
        <v>3.9098242796586434E-2</v>
      </c>
      <c r="N39" s="355">
        <v>3.5363485275718476E-2</v>
      </c>
    </row>
    <row r="40" spans="1:14" ht="18" customHeight="1">
      <c r="A40" s="352" t="s">
        <v>363</v>
      </c>
      <c r="B40" s="353" t="s">
        <v>743</v>
      </c>
      <c r="C40" s="349">
        <v>2003</v>
      </c>
      <c r="D40" s="349">
        <v>16</v>
      </c>
      <c r="E40" s="349">
        <v>5</v>
      </c>
      <c r="F40" s="349">
        <v>1982</v>
      </c>
      <c r="G40" s="349">
        <v>120</v>
      </c>
      <c r="H40" s="349">
        <v>1862</v>
      </c>
      <c r="I40" s="349">
        <v>1789</v>
      </c>
      <c r="J40" s="349">
        <v>1540</v>
      </c>
      <c r="K40" s="349">
        <v>249</v>
      </c>
      <c r="L40" s="349">
        <v>73</v>
      </c>
      <c r="M40" s="354">
        <v>3.3499061424200137E-2</v>
      </c>
      <c r="N40" s="355">
        <v>3.3147848099233483E-2</v>
      </c>
    </row>
    <row r="41" spans="1:14" ht="18" customHeight="1">
      <c r="A41" s="352" t="s">
        <v>364</v>
      </c>
      <c r="B41" s="353" t="s">
        <v>744</v>
      </c>
      <c r="C41" s="349">
        <v>823</v>
      </c>
      <c r="D41" s="349">
        <v>86</v>
      </c>
      <c r="E41" s="349">
        <v>29</v>
      </c>
      <c r="F41" s="349">
        <v>708</v>
      </c>
      <c r="G41" s="349">
        <v>64</v>
      </c>
      <c r="H41" s="349">
        <v>644</v>
      </c>
      <c r="I41" s="349">
        <v>625</v>
      </c>
      <c r="J41" s="349">
        <v>537</v>
      </c>
      <c r="K41" s="349">
        <v>88</v>
      </c>
      <c r="L41" s="349">
        <v>19</v>
      </c>
      <c r="M41" s="354">
        <v>9.5579089664335065E-2</v>
      </c>
      <c r="N41" s="355">
        <v>8.2223566807228698E-2</v>
      </c>
    </row>
    <row r="42" spans="1:14" ht="18" customHeight="1">
      <c r="A42" s="352" t="s">
        <v>365</v>
      </c>
      <c r="B42" s="353" t="s">
        <v>745</v>
      </c>
      <c r="C42" s="349">
        <v>0</v>
      </c>
      <c r="D42" s="349">
        <v>0</v>
      </c>
      <c r="E42" s="349">
        <v>0</v>
      </c>
      <c r="F42" s="349">
        <v>0</v>
      </c>
      <c r="G42" s="349">
        <v>0</v>
      </c>
      <c r="H42" s="349">
        <v>0</v>
      </c>
      <c r="I42" s="349">
        <v>0</v>
      </c>
      <c r="J42" s="349">
        <v>0</v>
      </c>
      <c r="K42" s="349">
        <v>0</v>
      </c>
      <c r="L42" s="349">
        <v>0</v>
      </c>
      <c r="M42" s="354">
        <v>0</v>
      </c>
      <c r="N42" s="355">
        <v>0</v>
      </c>
    </row>
    <row r="43" spans="1:14" ht="18" customHeight="1">
      <c r="A43" s="352" t="s">
        <v>366</v>
      </c>
      <c r="B43" s="353" t="s">
        <v>746</v>
      </c>
      <c r="C43" s="349">
        <v>0</v>
      </c>
      <c r="D43" s="349">
        <v>0</v>
      </c>
      <c r="E43" s="349">
        <v>0</v>
      </c>
      <c r="F43" s="349">
        <v>0</v>
      </c>
      <c r="G43" s="349">
        <v>0</v>
      </c>
      <c r="H43" s="349">
        <v>0</v>
      </c>
      <c r="I43" s="349">
        <v>0</v>
      </c>
      <c r="J43" s="349">
        <v>0</v>
      </c>
      <c r="K43" s="349">
        <v>0</v>
      </c>
      <c r="L43" s="349">
        <v>0</v>
      </c>
      <c r="M43" s="354">
        <v>0</v>
      </c>
      <c r="N43" s="355">
        <v>0</v>
      </c>
    </row>
    <row r="44" spans="1:14" ht="18" customHeight="1">
      <c r="A44" s="352" t="s">
        <v>367</v>
      </c>
      <c r="B44" s="353" t="s">
        <v>747</v>
      </c>
      <c r="C44" s="349">
        <v>684</v>
      </c>
      <c r="D44" s="349">
        <v>0</v>
      </c>
      <c r="E44" s="349">
        <v>0</v>
      </c>
      <c r="F44" s="349">
        <v>684</v>
      </c>
      <c r="G44" s="349">
        <v>9</v>
      </c>
      <c r="H44" s="349">
        <v>675</v>
      </c>
      <c r="I44" s="349">
        <v>675</v>
      </c>
      <c r="J44" s="349">
        <v>644</v>
      </c>
      <c r="K44" s="349">
        <v>31</v>
      </c>
      <c r="L44" s="349">
        <v>0</v>
      </c>
      <c r="M44" s="354">
        <v>1.4259711457657309E-2</v>
      </c>
      <c r="N44" s="355">
        <v>1.4259711457657309E-2</v>
      </c>
    </row>
    <row r="45" spans="1:14" ht="18" customHeight="1">
      <c r="A45" s="352" t="s">
        <v>368</v>
      </c>
      <c r="B45" s="353" t="s">
        <v>748</v>
      </c>
      <c r="C45" s="349">
        <v>1499</v>
      </c>
      <c r="D45" s="349">
        <v>140</v>
      </c>
      <c r="E45" s="349">
        <v>45</v>
      </c>
      <c r="F45" s="349">
        <v>1314</v>
      </c>
      <c r="G45" s="349">
        <v>99</v>
      </c>
      <c r="H45" s="349">
        <v>1215</v>
      </c>
      <c r="I45" s="349">
        <v>1181</v>
      </c>
      <c r="J45" s="349">
        <v>1058</v>
      </c>
      <c r="K45" s="349">
        <v>123</v>
      </c>
      <c r="L45" s="349">
        <v>34</v>
      </c>
      <c r="M45" s="354">
        <v>5.6993402224757794E-2</v>
      </c>
      <c r="N45" s="355">
        <v>4.9959526700021177E-2</v>
      </c>
    </row>
    <row r="46" spans="1:14" ht="18" customHeight="1">
      <c r="A46" s="352" t="s">
        <v>369</v>
      </c>
      <c r="B46" s="353" t="s">
        <v>749</v>
      </c>
      <c r="C46" s="349">
        <v>234</v>
      </c>
      <c r="D46" s="349">
        <v>0</v>
      </c>
      <c r="E46" s="349">
        <v>0</v>
      </c>
      <c r="F46" s="349">
        <v>234</v>
      </c>
      <c r="G46" s="349">
        <v>6</v>
      </c>
      <c r="H46" s="349">
        <v>228</v>
      </c>
      <c r="I46" s="349">
        <v>228</v>
      </c>
      <c r="J46" s="349">
        <v>62</v>
      </c>
      <c r="K46" s="349">
        <v>166</v>
      </c>
      <c r="L46" s="349">
        <v>0</v>
      </c>
      <c r="M46" s="354">
        <v>9.7202317901426888E-2</v>
      </c>
      <c r="N46" s="355">
        <v>9.7202317901426888E-2</v>
      </c>
    </row>
    <row r="47" spans="1:14" ht="18" customHeight="1">
      <c r="A47" s="352" t="s">
        <v>370</v>
      </c>
      <c r="B47" s="353" t="s">
        <v>750</v>
      </c>
      <c r="C47" s="349">
        <v>0</v>
      </c>
      <c r="D47" s="349">
        <v>0</v>
      </c>
      <c r="E47" s="349">
        <v>0</v>
      </c>
      <c r="F47" s="349">
        <v>0</v>
      </c>
      <c r="G47" s="349">
        <v>0</v>
      </c>
      <c r="H47" s="349">
        <v>0</v>
      </c>
      <c r="I47" s="349">
        <v>0</v>
      </c>
      <c r="J47" s="349">
        <v>0</v>
      </c>
      <c r="K47" s="349">
        <v>0</v>
      </c>
      <c r="L47" s="349">
        <v>0</v>
      </c>
      <c r="M47" s="354">
        <v>0</v>
      </c>
      <c r="N47" s="355">
        <v>0</v>
      </c>
    </row>
    <row r="48" spans="1:14" ht="18" customHeight="1">
      <c r="A48" s="352" t="s">
        <v>371</v>
      </c>
      <c r="B48" s="353" t="s">
        <v>751</v>
      </c>
      <c r="C48" s="349">
        <v>644</v>
      </c>
      <c r="D48" s="349">
        <v>7</v>
      </c>
      <c r="E48" s="349">
        <v>0</v>
      </c>
      <c r="F48" s="349">
        <v>637</v>
      </c>
      <c r="G48" s="349">
        <v>29</v>
      </c>
      <c r="H48" s="349">
        <v>608</v>
      </c>
      <c r="I48" s="349">
        <v>600</v>
      </c>
      <c r="J48" s="349">
        <v>504</v>
      </c>
      <c r="K48" s="349">
        <v>96</v>
      </c>
      <c r="L48" s="349">
        <v>8</v>
      </c>
      <c r="M48" s="354">
        <v>5.3544139826696577E-2</v>
      </c>
      <c r="N48" s="355">
        <v>5.2962138306841183E-2</v>
      </c>
    </row>
    <row r="49" spans="1:14" ht="18" customHeight="1">
      <c r="A49" s="352" t="s">
        <v>372</v>
      </c>
      <c r="B49" s="353" t="s">
        <v>752</v>
      </c>
      <c r="C49" s="349">
        <v>2633</v>
      </c>
      <c r="D49" s="349">
        <v>181</v>
      </c>
      <c r="E49" s="349">
        <v>66</v>
      </c>
      <c r="F49" s="349">
        <v>2386</v>
      </c>
      <c r="G49" s="349">
        <v>186</v>
      </c>
      <c r="H49" s="349">
        <v>2200</v>
      </c>
      <c r="I49" s="349">
        <v>2138</v>
      </c>
      <c r="J49" s="349">
        <v>1905</v>
      </c>
      <c r="K49" s="349">
        <v>233</v>
      </c>
      <c r="L49" s="349">
        <v>62</v>
      </c>
      <c r="M49" s="354">
        <v>9.6555502545170771E-2</v>
      </c>
      <c r="N49" s="355">
        <v>8.7497694292737363E-2</v>
      </c>
    </row>
    <row r="50" spans="1:14" ht="18" customHeight="1">
      <c r="A50" s="352" t="s">
        <v>373</v>
      </c>
      <c r="B50" s="353" t="s">
        <v>753</v>
      </c>
      <c r="C50" s="349">
        <v>3542</v>
      </c>
      <c r="D50" s="349">
        <v>150</v>
      </c>
      <c r="E50" s="349">
        <v>47</v>
      </c>
      <c r="F50" s="349">
        <v>3345</v>
      </c>
      <c r="G50" s="349">
        <v>112</v>
      </c>
      <c r="H50" s="349">
        <v>3233</v>
      </c>
      <c r="I50" s="349">
        <v>3194</v>
      </c>
      <c r="J50" s="349">
        <v>2612</v>
      </c>
      <c r="K50" s="349">
        <v>582</v>
      </c>
      <c r="L50" s="349">
        <v>39</v>
      </c>
      <c r="M50" s="354">
        <v>5.5109705967469398E-2</v>
      </c>
      <c r="N50" s="355">
        <v>5.2044598097454868E-2</v>
      </c>
    </row>
    <row r="51" spans="1:14" ht="18" customHeight="1">
      <c r="A51" s="352" t="s">
        <v>374</v>
      </c>
      <c r="B51" s="353" t="s">
        <v>754</v>
      </c>
      <c r="C51" s="349">
        <v>3341</v>
      </c>
      <c r="D51" s="349">
        <v>19</v>
      </c>
      <c r="E51" s="349">
        <v>5</v>
      </c>
      <c r="F51" s="349">
        <v>3317</v>
      </c>
      <c r="G51" s="349">
        <v>73</v>
      </c>
      <c r="H51" s="349">
        <v>3244</v>
      </c>
      <c r="I51" s="349">
        <v>2809</v>
      </c>
      <c r="J51" s="349">
        <v>2141</v>
      </c>
      <c r="K51" s="349">
        <v>668</v>
      </c>
      <c r="L51" s="349">
        <v>435</v>
      </c>
      <c r="M51" s="354">
        <v>4.2196165819691149E-2</v>
      </c>
      <c r="N51" s="355">
        <v>4.1893050590815786E-2</v>
      </c>
    </row>
    <row r="52" spans="1:14" ht="18" customHeight="1">
      <c r="A52" s="352" t="s">
        <v>375</v>
      </c>
      <c r="B52" s="353" t="s">
        <v>755</v>
      </c>
      <c r="C52" s="349">
        <v>6734</v>
      </c>
      <c r="D52" s="349">
        <v>144</v>
      </c>
      <c r="E52" s="349">
        <v>25</v>
      </c>
      <c r="F52" s="349">
        <v>6565</v>
      </c>
      <c r="G52" s="349">
        <v>282</v>
      </c>
      <c r="H52" s="349">
        <v>6283</v>
      </c>
      <c r="I52" s="349">
        <v>6164</v>
      </c>
      <c r="J52" s="349">
        <v>5404</v>
      </c>
      <c r="K52" s="349">
        <v>760</v>
      </c>
      <c r="L52" s="349">
        <v>119</v>
      </c>
      <c r="M52" s="354">
        <v>5.0011518839578287E-2</v>
      </c>
      <c r="N52" s="355">
        <v>4.8756403501905472E-2</v>
      </c>
    </row>
    <row r="53" spans="1:14" ht="18" customHeight="1">
      <c r="A53" s="352" t="s">
        <v>376</v>
      </c>
      <c r="B53" s="353" t="s">
        <v>756</v>
      </c>
      <c r="C53" s="349">
        <v>2828</v>
      </c>
      <c r="D53" s="349">
        <v>63</v>
      </c>
      <c r="E53" s="349">
        <v>4</v>
      </c>
      <c r="F53" s="349">
        <v>2761</v>
      </c>
      <c r="G53" s="349">
        <v>82</v>
      </c>
      <c r="H53" s="349">
        <v>2679</v>
      </c>
      <c r="I53" s="349">
        <v>2657</v>
      </c>
      <c r="J53" s="349">
        <v>2151</v>
      </c>
      <c r="K53" s="349">
        <v>506</v>
      </c>
      <c r="L53" s="349">
        <v>22</v>
      </c>
      <c r="M53" s="354">
        <v>4.616447940407991E-2</v>
      </c>
      <c r="N53" s="355">
        <v>4.5070766490334029E-2</v>
      </c>
    </row>
    <row r="54" spans="1:14" ht="18" customHeight="1">
      <c r="A54" s="352" t="s">
        <v>377</v>
      </c>
      <c r="B54" s="353" t="s">
        <v>757</v>
      </c>
      <c r="C54" s="349">
        <v>3828</v>
      </c>
      <c r="D54" s="349">
        <v>0</v>
      </c>
      <c r="E54" s="349">
        <v>0</v>
      </c>
      <c r="F54" s="349">
        <v>3828</v>
      </c>
      <c r="G54" s="349">
        <v>26</v>
      </c>
      <c r="H54" s="349">
        <v>3802</v>
      </c>
      <c r="I54" s="349">
        <v>3799</v>
      </c>
      <c r="J54" s="349">
        <v>3691</v>
      </c>
      <c r="K54" s="349">
        <v>108</v>
      </c>
      <c r="L54" s="349">
        <v>3</v>
      </c>
      <c r="M54" s="354">
        <v>5.7466708941027268E-2</v>
      </c>
      <c r="N54" s="355">
        <v>5.7466708941027268E-2</v>
      </c>
    </row>
    <row r="55" spans="1:14" ht="18" customHeight="1">
      <c r="A55" s="352" t="s">
        <v>378</v>
      </c>
      <c r="B55" s="353" t="s">
        <v>758</v>
      </c>
      <c r="C55" s="349">
        <v>5614</v>
      </c>
      <c r="D55" s="349">
        <v>95</v>
      </c>
      <c r="E55" s="349">
        <v>89</v>
      </c>
      <c r="F55" s="349">
        <v>5430</v>
      </c>
      <c r="G55" s="349">
        <v>130</v>
      </c>
      <c r="H55" s="349">
        <v>5300</v>
      </c>
      <c r="I55" s="349">
        <v>5201</v>
      </c>
      <c r="J55" s="349">
        <v>4066</v>
      </c>
      <c r="K55" s="349">
        <v>1135</v>
      </c>
      <c r="L55" s="349">
        <v>99</v>
      </c>
      <c r="M55" s="354">
        <v>3.6707344646658133E-2</v>
      </c>
      <c r="N55" s="355">
        <v>3.5504253906546789E-2</v>
      </c>
    </row>
    <row r="56" spans="1:14" ht="18" customHeight="1">
      <c r="A56" s="352" t="s">
        <v>379</v>
      </c>
      <c r="B56" s="353" t="s">
        <v>759</v>
      </c>
      <c r="C56" s="349">
        <v>2245</v>
      </c>
      <c r="D56" s="349">
        <v>31</v>
      </c>
      <c r="E56" s="349">
        <v>45</v>
      </c>
      <c r="F56" s="349">
        <v>2169</v>
      </c>
      <c r="G56" s="349">
        <v>63</v>
      </c>
      <c r="H56" s="349">
        <v>2106</v>
      </c>
      <c r="I56" s="349">
        <v>2082</v>
      </c>
      <c r="J56" s="349">
        <v>1558</v>
      </c>
      <c r="K56" s="349">
        <v>524</v>
      </c>
      <c r="L56" s="349">
        <v>24</v>
      </c>
      <c r="M56" s="354">
        <v>7.1842873714948602E-2</v>
      </c>
      <c r="N56" s="355">
        <v>6.9410776431057239E-2</v>
      </c>
    </row>
    <row r="57" spans="1:14" ht="18" customHeight="1">
      <c r="A57" s="352" t="s">
        <v>380</v>
      </c>
      <c r="B57" s="353" t="s">
        <v>531</v>
      </c>
      <c r="C57" s="349">
        <v>110</v>
      </c>
      <c r="D57" s="349">
        <v>0</v>
      </c>
      <c r="E57" s="349">
        <v>0</v>
      </c>
      <c r="F57" s="349">
        <v>110</v>
      </c>
      <c r="G57" s="349">
        <v>8</v>
      </c>
      <c r="H57" s="349">
        <v>102</v>
      </c>
      <c r="I57" s="349">
        <v>99</v>
      </c>
      <c r="J57" s="349">
        <v>86</v>
      </c>
      <c r="K57" s="349">
        <v>13</v>
      </c>
      <c r="L57" s="349">
        <v>3</v>
      </c>
      <c r="M57" s="354">
        <v>3.889083343056042E-2</v>
      </c>
      <c r="N57" s="355">
        <v>3.889083343056042E-2</v>
      </c>
    </row>
    <row r="58" spans="1:14" ht="18" customHeight="1">
      <c r="A58" s="352" t="s">
        <v>381</v>
      </c>
      <c r="B58" s="353" t="s">
        <v>760</v>
      </c>
      <c r="C58" s="349">
        <v>317</v>
      </c>
      <c r="D58" s="349">
        <v>5</v>
      </c>
      <c r="E58" s="349">
        <v>0</v>
      </c>
      <c r="F58" s="349">
        <v>312</v>
      </c>
      <c r="G58" s="349">
        <v>7</v>
      </c>
      <c r="H58" s="349">
        <v>305</v>
      </c>
      <c r="I58" s="349">
        <v>302</v>
      </c>
      <c r="J58" s="349">
        <v>167</v>
      </c>
      <c r="K58" s="349">
        <v>135</v>
      </c>
      <c r="L58" s="349">
        <v>3</v>
      </c>
      <c r="M58" s="354">
        <v>3.4963222439991747E-2</v>
      </c>
      <c r="N58" s="355">
        <v>3.441175205450292E-2</v>
      </c>
    </row>
    <row r="59" spans="1:14" ht="18" customHeight="1">
      <c r="A59" s="352" t="s">
        <v>382</v>
      </c>
      <c r="B59" s="353" t="s">
        <v>761</v>
      </c>
      <c r="C59" s="349">
        <v>237</v>
      </c>
      <c r="D59" s="349">
        <v>2</v>
      </c>
      <c r="E59" s="349">
        <v>0</v>
      </c>
      <c r="F59" s="349">
        <v>235</v>
      </c>
      <c r="G59" s="349">
        <v>2</v>
      </c>
      <c r="H59" s="349">
        <v>233</v>
      </c>
      <c r="I59" s="349">
        <v>231</v>
      </c>
      <c r="J59" s="349">
        <v>216</v>
      </c>
      <c r="K59" s="349">
        <v>15</v>
      </c>
      <c r="L59" s="349">
        <v>2</v>
      </c>
      <c r="M59" s="354">
        <v>3.8725173813939424E-2</v>
      </c>
      <c r="N59" s="355">
        <v>3.8398379098209978E-2</v>
      </c>
    </row>
    <row r="60" spans="1:14" ht="18" customHeight="1">
      <c r="A60" s="352" t="s">
        <v>383</v>
      </c>
      <c r="B60" s="353" t="s">
        <v>762</v>
      </c>
      <c r="C60" s="349">
        <v>2479</v>
      </c>
      <c r="D60" s="349">
        <v>5</v>
      </c>
      <c r="E60" s="349">
        <v>8</v>
      </c>
      <c r="F60" s="349">
        <v>2466</v>
      </c>
      <c r="G60" s="349">
        <v>43</v>
      </c>
      <c r="H60" s="349">
        <v>2423</v>
      </c>
      <c r="I60" s="349">
        <v>2416</v>
      </c>
      <c r="J60" s="349">
        <v>1864</v>
      </c>
      <c r="K60" s="349">
        <v>552</v>
      </c>
      <c r="L60" s="349">
        <v>7</v>
      </c>
      <c r="M60" s="354">
        <v>5.868100070634976E-2</v>
      </c>
      <c r="N60" s="355">
        <v>5.8373274603412066E-2</v>
      </c>
    </row>
    <row r="61" spans="1:14" ht="18" customHeight="1">
      <c r="A61" s="352" t="s">
        <v>384</v>
      </c>
      <c r="B61" s="353" t="s">
        <v>763</v>
      </c>
      <c r="C61" s="349">
        <v>628</v>
      </c>
      <c r="D61" s="349">
        <v>0</v>
      </c>
      <c r="E61" s="349">
        <v>0</v>
      </c>
      <c r="F61" s="349">
        <v>628</v>
      </c>
      <c r="G61" s="349">
        <v>19</v>
      </c>
      <c r="H61" s="349">
        <v>609</v>
      </c>
      <c r="I61" s="349">
        <v>607</v>
      </c>
      <c r="J61" s="349">
        <v>497</v>
      </c>
      <c r="K61" s="349">
        <v>110</v>
      </c>
      <c r="L61" s="349">
        <v>2</v>
      </c>
      <c r="M61" s="354">
        <v>8.8906254866484888E-2</v>
      </c>
      <c r="N61" s="355">
        <v>8.8906254866484888E-2</v>
      </c>
    </row>
    <row r="62" spans="1:14" ht="18" customHeight="1">
      <c r="A62" s="352" t="s">
        <v>385</v>
      </c>
      <c r="B62" s="353" t="s">
        <v>764</v>
      </c>
      <c r="C62" s="349">
        <v>7155</v>
      </c>
      <c r="D62" s="349">
        <v>31</v>
      </c>
      <c r="E62" s="349">
        <v>19</v>
      </c>
      <c r="F62" s="349">
        <v>7105</v>
      </c>
      <c r="G62" s="349">
        <v>57</v>
      </c>
      <c r="H62" s="349">
        <v>7048</v>
      </c>
      <c r="I62" s="349">
        <v>6635</v>
      </c>
      <c r="J62" s="349">
        <v>5109</v>
      </c>
      <c r="K62" s="349">
        <v>1526</v>
      </c>
      <c r="L62" s="349">
        <v>413</v>
      </c>
      <c r="M62" s="354">
        <v>1.1213191113397943E-2</v>
      </c>
      <c r="N62" s="355">
        <v>1.113483198612053E-2</v>
      </c>
    </row>
    <row r="63" spans="1:14" ht="18" customHeight="1">
      <c r="A63" s="352" t="s">
        <v>386</v>
      </c>
      <c r="B63" s="353" t="s">
        <v>765</v>
      </c>
      <c r="C63" s="349">
        <v>537</v>
      </c>
      <c r="D63" s="349">
        <v>56</v>
      </c>
      <c r="E63" s="349">
        <v>24</v>
      </c>
      <c r="F63" s="349">
        <v>457</v>
      </c>
      <c r="G63" s="349">
        <v>22</v>
      </c>
      <c r="H63" s="349">
        <v>435</v>
      </c>
      <c r="I63" s="349">
        <v>424</v>
      </c>
      <c r="J63" s="349">
        <v>337</v>
      </c>
      <c r="K63" s="349">
        <v>87</v>
      </c>
      <c r="L63" s="349">
        <v>11</v>
      </c>
      <c r="M63" s="354">
        <v>3.8544883974156986E-2</v>
      </c>
      <c r="N63" s="355">
        <v>3.2802629378379411E-2</v>
      </c>
    </row>
    <row r="64" spans="1:14" ht="18" customHeight="1">
      <c r="A64" s="352" t="s">
        <v>387</v>
      </c>
      <c r="B64" s="353" t="s">
        <v>766</v>
      </c>
      <c r="C64" s="349">
        <v>592</v>
      </c>
      <c r="D64" s="349">
        <v>2</v>
      </c>
      <c r="E64" s="349">
        <v>0</v>
      </c>
      <c r="F64" s="349">
        <v>590</v>
      </c>
      <c r="G64" s="349">
        <v>7</v>
      </c>
      <c r="H64" s="349">
        <v>583</v>
      </c>
      <c r="I64" s="349">
        <v>577</v>
      </c>
      <c r="J64" s="349">
        <v>490</v>
      </c>
      <c r="K64" s="349">
        <v>87</v>
      </c>
      <c r="L64" s="349">
        <v>6</v>
      </c>
      <c r="M64" s="354">
        <v>0.2734726873772953</v>
      </c>
      <c r="N64" s="355">
        <v>0.27254879316318281</v>
      </c>
    </row>
    <row r="65" spans="1:14" ht="18" customHeight="1">
      <c r="A65" s="352" t="s">
        <v>388</v>
      </c>
      <c r="B65" s="353" t="s">
        <v>767</v>
      </c>
      <c r="C65" s="349">
        <v>3437</v>
      </c>
      <c r="D65" s="349">
        <v>550</v>
      </c>
      <c r="E65" s="349">
        <v>109</v>
      </c>
      <c r="F65" s="349">
        <v>2778</v>
      </c>
      <c r="G65" s="349">
        <v>195</v>
      </c>
      <c r="H65" s="349">
        <v>2583</v>
      </c>
      <c r="I65" s="349">
        <v>2511</v>
      </c>
      <c r="J65" s="349">
        <v>1820</v>
      </c>
      <c r="K65" s="349">
        <v>691</v>
      </c>
      <c r="L65" s="349">
        <v>72</v>
      </c>
      <c r="M65" s="354">
        <v>9.0568983498737016E-2</v>
      </c>
      <c r="N65" s="355">
        <v>7.3203560127870645E-2</v>
      </c>
    </row>
    <row r="66" spans="1:14" ht="18" customHeight="1">
      <c r="A66" s="352" t="s">
        <v>389</v>
      </c>
      <c r="B66" s="353" t="s">
        <v>329</v>
      </c>
      <c r="C66" s="349">
        <v>713</v>
      </c>
      <c r="D66" s="349">
        <v>155</v>
      </c>
      <c r="E66" s="349">
        <v>60</v>
      </c>
      <c r="F66" s="349">
        <v>498</v>
      </c>
      <c r="G66" s="349">
        <v>78</v>
      </c>
      <c r="H66" s="349">
        <v>420</v>
      </c>
      <c r="I66" s="349">
        <v>398</v>
      </c>
      <c r="J66" s="349">
        <v>301</v>
      </c>
      <c r="K66" s="349">
        <v>97</v>
      </c>
      <c r="L66" s="349">
        <v>22</v>
      </c>
      <c r="M66" s="354">
        <v>6.9908567829351717E-2</v>
      </c>
      <c r="N66" s="355">
        <v>4.8828144150094184E-2</v>
      </c>
    </row>
    <row r="67" spans="1:14" ht="18" customHeight="1">
      <c r="A67" s="352" t="s">
        <v>390</v>
      </c>
      <c r="B67" s="353" t="s">
        <v>768</v>
      </c>
      <c r="C67" s="349">
        <v>17908</v>
      </c>
      <c r="D67" s="349">
        <v>2070</v>
      </c>
      <c r="E67" s="349">
        <v>238</v>
      </c>
      <c r="F67" s="349">
        <v>15600</v>
      </c>
      <c r="G67" s="349">
        <v>1905</v>
      </c>
      <c r="H67" s="349">
        <v>13695</v>
      </c>
      <c r="I67" s="349">
        <v>12909</v>
      </c>
      <c r="J67" s="349">
        <v>10852</v>
      </c>
      <c r="K67" s="349">
        <v>2057</v>
      </c>
      <c r="L67" s="349">
        <v>786</v>
      </c>
      <c r="M67" s="354">
        <v>5.5452338485929446E-2</v>
      </c>
      <c r="N67" s="355">
        <v>4.8305588585017836E-2</v>
      </c>
    </row>
    <row r="68" spans="1:14" ht="18" customHeight="1">
      <c r="A68" s="352" t="s">
        <v>391</v>
      </c>
      <c r="B68" s="353" t="s">
        <v>541</v>
      </c>
      <c r="C68" s="349">
        <v>6053</v>
      </c>
      <c r="D68" s="349">
        <v>700</v>
      </c>
      <c r="E68" s="349">
        <v>80</v>
      </c>
      <c r="F68" s="349">
        <v>5273</v>
      </c>
      <c r="G68" s="349">
        <v>644</v>
      </c>
      <c r="H68" s="349">
        <v>4629</v>
      </c>
      <c r="I68" s="349">
        <v>4363</v>
      </c>
      <c r="J68" s="349">
        <v>3443</v>
      </c>
      <c r="K68" s="349">
        <v>920</v>
      </c>
      <c r="L68" s="349">
        <v>266</v>
      </c>
      <c r="M68" s="354">
        <v>6.4332955150928114E-2</v>
      </c>
      <c r="N68" s="355">
        <v>5.6042899803542691E-2</v>
      </c>
    </row>
    <row r="69" spans="1:14" ht="18" customHeight="1">
      <c r="A69" s="352" t="s">
        <v>392</v>
      </c>
      <c r="B69" s="353" t="s">
        <v>542</v>
      </c>
      <c r="C69" s="349">
        <v>48566</v>
      </c>
      <c r="D69" s="349">
        <v>5615</v>
      </c>
      <c r="E69" s="349">
        <v>645</v>
      </c>
      <c r="F69" s="349">
        <v>42306</v>
      </c>
      <c r="G69" s="349">
        <v>5166</v>
      </c>
      <c r="H69" s="349">
        <v>37140</v>
      </c>
      <c r="I69" s="349">
        <v>35008</v>
      </c>
      <c r="J69" s="349">
        <v>28953</v>
      </c>
      <c r="K69" s="349">
        <v>6055</v>
      </c>
      <c r="L69" s="349">
        <v>2132</v>
      </c>
      <c r="M69" s="354">
        <v>6.4218841606079713E-2</v>
      </c>
      <c r="N69" s="355">
        <v>5.5941241053140231E-2</v>
      </c>
    </row>
    <row r="70" spans="1:14" ht="18" customHeight="1">
      <c r="A70" s="352" t="s">
        <v>393</v>
      </c>
      <c r="B70" s="353" t="s">
        <v>769</v>
      </c>
      <c r="C70" s="349">
        <v>1199</v>
      </c>
      <c r="D70" s="349">
        <v>0</v>
      </c>
      <c r="E70" s="349">
        <v>0</v>
      </c>
      <c r="F70" s="349">
        <v>1199</v>
      </c>
      <c r="G70" s="349">
        <v>4</v>
      </c>
      <c r="H70" s="349">
        <v>1195</v>
      </c>
      <c r="I70" s="349">
        <v>1195</v>
      </c>
      <c r="J70" s="349">
        <v>1087.1657095980311</v>
      </c>
      <c r="K70" s="349">
        <v>107.83429040196883</v>
      </c>
      <c r="L70" s="349">
        <v>0</v>
      </c>
      <c r="M70" s="354">
        <v>1.3277937791632213E-2</v>
      </c>
      <c r="N70" s="355">
        <v>1.3277937791632213E-2</v>
      </c>
    </row>
    <row r="71" spans="1:14" ht="18" customHeight="1">
      <c r="A71" s="352" t="s">
        <v>394</v>
      </c>
      <c r="B71" s="353" t="s">
        <v>770</v>
      </c>
      <c r="C71" s="349">
        <v>342</v>
      </c>
      <c r="D71" s="349">
        <v>0</v>
      </c>
      <c r="E71" s="349">
        <v>0</v>
      </c>
      <c r="F71" s="349">
        <v>342</v>
      </c>
      <c r="G71" s="349">
        <v>24</v>
      </c>
      <c r="H71" s="349">
        <v>318</v>
      </c>
      <c r="I71" s="349">
        <v>317</v>
      </c>
      <c r="J71" s="349">
        <v>289</v>
      </c>
      <c r="K71" s="349">
        <v>28</v>
      </c>
      <c r="L71" s="349">
        <v>1</v>
      </c>
      <c r="M71" s="354">
        <v>2.520141234020315E-2</v>
      </c>
      <c r="N71" s="355">
        <v>2.520141234020315E-2</v>
      </c>
    </row>
    <row r="72" spans="1:14" ht="18" customHeight="1">
      <c r="A72" s="352" t="s">
        <v>395</v>
      </c>
      <c r="B72" s="353" t="s">
        <v>771</v>
      </c>
      <c r="C72" s="349">
        <v>1186</v>
      </c>
      <c r="D72" s="349">
        <v>0</v>
      </c>
      <c r="E72" s="349">
        <v>0</v>
      </c>
      <c r="F72" s="349">
        <v>1186</v>
      </c>
      <c r="G72" s="349">
        <v>21</v>
      </c>
      <c r="H72" s="349">
        <v>1165</v>
      </c>
      <c r="I72" s="349">
        <v>1137</v>
      </c>
      <c r="J72" s="349">
        <v>1016</v>
      </c>
      <c r="K72" s="349">
        <v>121</v>
      </c>
      <c r="L72" s="349">
        <v>28</v>
      </c>
      <c r="M72" s="354">
        <v>2.4733965966730189E-2</v>
      </c>
      <c r="N72" s="355">
        <v>2.4733965966730189E-2</v>
      </c>
    </row>
    <row r="73" spans="1:14" ht="18" customHeight="1">
      <c r="A73" s="352" t="s">
        <v>396</v>
      </c>
      <c r="B73" s="353" t="s">
        <v>772</v>
      </c>
      <c r="C73" s="349">
        <v>3861</v>
      </c>
      <c r="D73" s="349">
        <v>22</v>
      </c>
      <c r="E73" s="349">
        <v>6</v>
      </c>
      <c r="F73" s="349">
        <v>3833</v>
      </c>
      <c r="G73" s="349">
        <v>480</v>
      </c>
      <c r="H73" s="349">
        <v>3353</v>
      </c>
      <c r="I73" s="349">
        <v>3206</v>
      </c>
      <c r="J73" s="349">
        <v>2690</v>
      </c>
      <c r="K73" s="349">
        <v>516</v>
      </c>
      <c r="L73" s="349">
        <v>147</v>
      </c>
      <c r="M73" s="354">
        <v>6.5129500252792197E-2</v>
      </c>
      <c r="N73" s="355">
        <v>6.465718064463935E-2</v>
      </c>
    </row>
    <row r="74" spans="1:14" ht="18" customHeight="1">
      <c r="A74" s="352" t="s">
        <v>397</v>
      </c>
      <c r="B74" s="353" t="s">
        <v>773</v>
      </c>
      <c r="C74" s="349">
        <v>27669</v>
      </c>
      <c r="D74" s="349">
        <v>491</v>
      </c>
      <c r="E74" s="349">
        <v>177</v>
      </c>
      <c r="F74" s="349">
        <v>27001</v>
      </c>
      <c r="G74" s="349">
        <v>2549</v>
      </c>
      <c r="H74" s="349">
        <v>24452</v>
      </c>
      <c r="I74" s="349">
        <v>23812</v>
      </c>
      <c r="J74" s="349">
        <v>18933</v>
      </c>
      <c r="K74" s="349">
        <v>4879</v>
      </c>
      <c r="L74" s="349">
        <v>640</v>
      </c>
      <c r="M74" s="354">
        <v>0.11853169775098216</v>
      </c>
      <c r="N74" s="355">
        <v>0.11567004123655604</v>
      </c>
    </row>
    <row r="75" spans="1:14" ht="18" customHeight="1">
      <c r="A75" s="352" t="s">
        <v>398</v>
      </c>
      <c r="B75" s="353" t="s">
        <v>548</v>
      </c>
      <c r="C75" s="349">
        <v>81386</v>
      </c>
      <c r="D75" s="349">
        <v>5362</v>
      </c>
      <c r="E75" s="349">
        <v>2426</v>
      </c>
      <c r="F75" s="349">
        <v>73598</v>
      </c>
      <c r="G75" s="349">
        <v>5325</v>
      </c>
      <c r="H75" s="349">
        <v>68273</v>
      </c>
      <c r="I75" s="349">
        <v>64883</v>
      </c>
      <c r="J75" s="349">
        <v>28241</v>
      </c>
      <c r="K75" s="349">
        <v>36642</v>
      </c>
      <c r="L75" s="349">
        <v>3390</v>
      </c>
      <c r="M75" s="354">
        <v>0.19801773459444055</v>
      </c>
      <c r="N75" s="355">
        <v>0.17906899504437662</v>
      </c>
    </row>
    <row r="76" spans="1:14" ht="18" customHeight="1">
      <c r="A76" s="352" t="s">
        <v>399</v>
      </c>
      <c r="B76" s="353" t="s">
        <v>774</v>
      </c>
      <c r="C76" s="349">
        <v>16552</v>
      </c>
      <c r="D76" s="349">
        <v>80</v>
      </c>
      <c r="E76" s="349">
        <v>20</v>
      </c>
      <c r="F76" s="349">
        <v>16452</v>
      </c>
      <c r="G76" s="349">
        <v>834</v>
      </c>
      <c r="H76" s="349">
        <v>15618</v>
      </c>
      <c r="I76" s="349">
        <v>15406</v>
      </c>
      <c r="J76" s="349">
        <v>11915.119010005266</v>
      </c>
      <c r="K76" s="349">
        <v>3490.8809899947341</v>
      </c>
      <c r="L76" s="349">
        <v>212</v>
      </c>
      <c r="M76" s="354">
        <v>6.4028622434400717E-2</v>
      </c>
      <c r="N76" s="355">
        <v>6.3641789287745318E-2</v>
      </c>
    </row>
    <row r="77" spans="1:14" ht="18" customHeight="1">
      <c r="A77" s="352" t="s">
        <v>400</v>
      </c>
      <c r="B77" s="353" t="s">
        <v>775</v>
      </c>
      <c r="C77" s="349">
        <v>3640</v>
      </c>
      <c r="D77" s="349">
        <v>430</v>
      </c>
      <c r="E77" s="349">
        <v>122</v>
      </c>
      <c r="F77" s="349">
        <v>3088</v>
      </c>
      <c r="G77" s="349">
        <v>1234</v>
      </c>
      <c r="H77" s="349">
        <v>1854</v>
      </c>
      <c r="I77" s="349">
        <v>1696</v>
      </c>
      <c r="J77" s="349">
        <v>1156</v>
      </c>
      <c r="K77" s="349">
        <v>540</v>
      </c>
      <c r="L77" s="349">
        <v>158</v>
      </c>
      <c r="M77" s="354">
        <v>7.2873797837594179E-2</v>
      </c>
      <c r="N77" s="355">
        <v>6.1822606517167804E-2</v>
      </c>
    </row>
    <row r="78" spans="1:14" ht="18" customHeight="1">
      <c r="A78" s="352" t="s">
        <v>401</v>
      </c>
      <c r="B78" s="353" t="s">
        <v>551</v>
      </c>
      <c r="C78" s="349">
        <v>4020</v>
      </c>
      <c r="D78" s="349">
        <v>1941</v>
      </c>
      <c r="E78" s="349">
        <v>582</v>
      </c>
      <c r="F78" s="349">
        <v>1497</v>
      </c>
      <c r="G78" s="349">
        <v>512</v>
      </c>
      <c r="H78" s="349">
        <v>985</v>
      </c>
      <c r="I78" s="349">
        <v>903</v>
      </c>
      <c r="J78" s="349">
        <v>627</v>
      </c>
      <c r="K78" s="349">
        <v>276</v>
      </c>
      <c r="L78" s="349">
        <v>82</v>
      </c>
      <c r="M78" s="354">
        <v>3.2858876227086942E-2</v>
      </c>
      <c r="N78" s="355">
        <v>1.2236253162176405E-2</v>
      </c>
    </row>
    <row r="79" spans="1:14" ht="18" customHeight="1">
      <c r="A79" s="352" t="s">
        <v>402</v>
      </c>
      <c r="B79" s="353" t="s">
        <v>552</v>
      </c>
      <c r="C79" s="349">
        <v>0</v>
      </c>
      <c r="D79" s="349">
        <v>0</v>
      </c>
      <c r="E79" s="349">
        <v>0</v>
      </c>
      <c r="F79" s="349">
        <v>0</v>
      </c>
      <c r="G79" s="349">
        <v>0</v>
      </c>
      <c r="H79" s="349">
        <v>0</v>
      </c>
      <c r="I79" s="349">
        <v>0</v>
      </c>
      <c r="J79" s="349">
        <v>0</v>
      </c>
      <c r="K79" s="349">
        <v>0</v>
      </c>
      <c r="L79" s="349">
        <v>0</v>
      </c>
      <c r="M79" s="354">
        <v>0</v>
      </c>
      <c r="N79" s="355">
        <v>0</v>
      </c>
    </row>
    <row r="80" spans="1:14" ht="18" customHeight="1">
      <c r="A80" s="352" t="s">
        <v>403</v>
      </c>
      <c r="B80" s="353" t="s">
        <v>776</v>
      </c>
      <c r="C80" s="349">
        <v>3166</v>
      </c>
      <c r="D80" s="349">
        <v>0</v>
      </c>
      <c r="E80" s="349">
        <v>0</v>
      </c>
      <c r="F80" s="349">
        <v>3166</v>
      </c>
      <c r="G80" s="349">
        <v>6</v>
      </c>
      <c r="H80" s="349">
        <v>3160</v>
      </c>
      <c r="I80" s="349">
        <v>3128</v>
      </c>
      <c r="J80" s="349">
        <v>2745</v>
      </c>
      <c r="K80" s="349">
        <v>383</v>
      </c>
      <c r="L80" s="349">
        <v>32</v>
      </c>
      <c r="M80" s="354">
        <v>0.17404741885094072</v>
      </c>
      <c r="N80" s="355">
        <v>0.17404741885094072</v>
      </c>
    </row>
    <row r="81" spans="1:14" ht="18" customHeight="1">
      <c r="A81" s="352" t="s">
        <v>404</v>
      </c>
      <c r="B81" s="353" t="s">
        <v>777</v>
      </c>
      <c r="C81" s="349">
        <v>22355</v>
      </c>
      <c r="D81" s="349">
        <v>154</v>
      </c>
      <c r="E81" s="349">
        <v>44</v>
      </c>
      <c r="F81" s="349">
        <v>22157</v>
      </c>
      <c r="G81" s="349">
        <v>1068</v>
      </c>
      <c r="H81" s="349">
        <v>21089</v>
      </c>
      <c r="I81" s="349">
        <v>20445</v>
      </c>
      <c r="J81" s="349">
        <v>16551</v>
      </c>
      <c r="K81" s="349">
        <v>3894</v>
      </c>
      <c r="L81" s="349">
        <v>644</v>
      </c>
      <c r="M81" s="354">
        <v>0.1636886426888689</v>
      </c>
      <c r="N81" s="355">
        <v>0.16223883945682258</v>
      </c>
    </row>
    <row r="82" spans="1:14" ht="18" customHeight="1">
      <c r="A82" s="352" t="s">
        <v>405</v>
      </c>
      <c r="B82" s="353" t="s">
        <v>778</v>
      </c>
      <c r="C82" s="349">
        <v>0</v>
      </c>
      <c r="D82" s="349">
        <v>0</v>
      </c>
      <c r="E82" s="349">
        <v>0</v>
      </c>
      <c r="F82" s="349">
        <v>0</v>
      </c>
      <c r="G82" s="349">
        <v>0</v>
      </c>
      <c r="H82" s="349">
        <v>0</v>
      </c>
      <c r="I82" s="349">
        <v>0</v>
      </c>
      <c r="J82" s="349">
        <v>0</v>
      </c>
      <c r="K82" s="349">
        <v>0</v>
      </c>
      <c r="L82" s="349">
        <v>0</v>
      </c>
      <c r="M82" s="354">
        <v>0</v>
      </c>
      <c r="N82" s="355">
        <v>0</v>
      </c>
    </row>
    <row r="83" spans="1:14" ht="18" customHeight="1">
      <c r="A83" s="356" t="s">
        <v>406</v>
      </c>
      <c r="B83" s="353" t="s">
        <v>779</v>
      </c>
      <c r="C83" s="349">
        <v>405</v>
      </c>
      <c r="D83" s="357">
        <v>0</v>
      </c>
      <c r="E83" s="357">
        <v>0</v>
      </c>
      <c r="F83" s="349">
        <v>405</v>
      </c>
      <c r="G83" s="349">
        <v>16</v>
      </c>
      <c r="H83" s="349">
        <v>389</v>
      </c>
      <c r="I83" s="349">
        <v>368</v>
      </c>
      <c r="J83" s="357">
        <v>330</v>
      </c>
      <c r="K83" s="357">
        <v>38</v>
      </c>
      <c r="L83" s="357">
        <v>21</v>
      </c>
      <c r="M83" s="354">
        <v>6.7547891455041628E-2</v>
      </c>
      <c r="N83" s="355">
        <v>6.7547891455041628E-2</v>
      </c>
    </row>
    <row r="84" spans="1:14" ht="18" customHeight="1">
      <c r="A84" s="356" t="s">
        <v>407</v>
      </c>
      <c r="B84" s="353" t="s">
        <v>780</v>
      </c>
      <c r="C84" s="349">
        <v>87</v>
      </c>
      <c r="D84" s="349">
        <v>0</v>
      </c>
      <c r="E84" s="349">
        <v>0</v>
      </c>
      <c r="F84" s="349">
        <v>87</v>
      </c>
      <c r="G84" s="349">
        <v>0</v>
      </c>
      <c r="H84" s="349">
        <v>87</v>
      </c>
      <c r="I84" s="349">
        <v>86</v>
      </c>
      <c r="J84" s="349">
        <v>80</v>
      </c>
      <c r="K84" s="349">
        <v>6</v>
      </c>
      <c r="L84" s="349">
        <v>1</v>
      </c>
      <c r="M84" s="354">
        <v>1.5490175934569498E-2</v>
      </c>
      <c r="N84" s="355">
        <v>1.5490175934569498E-2</v>
      </c>
    </row>
    <row r="85" spans="1:14" ht="18" customHeight="1">
      <c r="A85" s="356" t="s">
        <v>408</v>
      </c>
      <c r="B85" s="353" t="s">
        <v>781</v>
      </c>
      <c r="C85" s="349">
        <v>553</v>
      </c>
      <c r="D85" s="349">
        <v>4</v>
      </c>
      <c r="E85" s="349">
        <v>2</v>
      </c>
      <c r="F85" s="349">
        <v>547</v>
      </c>
      <c r="G85" s="349">
        <v>4</v>
      </c>
      <c r="H85" s="349">
        <v>543</v>
      </c>
      <c r="I85" s="349">
        <v>477</v>
      </c>
      <c r="J85" s="349">
        <v>270</v>
      </c>
      <c r="K85" s="349">
        <v>207</v>
      </c>
      <c r="L85" s="349">
        <v>66</v>
      </c>
      <c r="M85" s="354">
        <v>0.11448023901320932</v>
      </c>
      <c r="N85" s="355">
        <v>0.11323813877075135</v>
      </c>
    </row>
    <row r="86" spans="1:14" ht="18" customHeight="1">
      <c r="A86" s="356" t="s">
        <v>409</v>
      </c>
      <c r="B86" s="353" t="s">
        <v>559</v>
      </c>
      <c r="C86" s="349">
        <v>806</v>
      </c>
      <c r="D86" s="349">
        <v>0</v>
      </c>
      <c r="E86" s="349">
        <v>0</v>
      </c>
      <c r="F86" s="349">
        <v>806</v>
      </c>
      <c r="G86" s="349">
        <v>17</v>
      </c>
      <c r="H86" s="349">
        <v>789</v>
      </c>
      <c r="I86" s="349">
        <v>742</v>
      </c>
      <c r="J86" s="349">
        <v>301.63456090651556</v>
      </c>
      <c r="K86" s="349">
        <v>440.36543909348444</v>
      </c>
      <c r="L86" s="349">
        <v>47</v>
      </c>
      <c r="M86" s="354">
        <v>0.1263072249299747</v>
      </c>
      <c r="N86" s="355">
        <v>0.1263072249299747</v>
      </c>
    </row>
    <row r="87" spans="1:14" ht="18" customHeight="1">
      <c r="A87" s="356" t="s">
        <v>410</v>
      </c>
      <c r="B87" s="353" t="s">
        <v>782</v>
      </c>
      <c r="C87" s="349">
        <v>2137</v>
      </c>
      <c r="D87" s="349">
        <v>205</v>
      </c>
      <c r="E87" s="349">
        <v>59</v>
      </c>
      <c r="F87" s="349">
        <v>1873</v>
      </c>
      <c r="G87" s="349">
        <v>124</v>
      </c>
      <c r="H87" s="349">
        <v>1749</v>
      </c>
      <c r="I87" s="349">
        <v>1606</v>
      </c>
      <c r="J87" s="349">
        <v>955</v>
      </c>
      <c r="K87" s="349">
        <v>651</v>
      </c>
      <c r="L87" s="349">
        <v>143</v>
      </c>
      <c r="M87" s="354">
        <v>4.2183088738532597E-2</v>
      </c>
      <c r="N87" s="355">
        <v>3.6971888257965164E-2</v>
      </c>
    </row>
    <row r="88" spans="1:14" ht="18" customHeight="1">
      <c r="A88" s="356" t="s">
        <v>411</v>
      </c>
      <c r="B88" s="353" t="s">
        <v>561</v>
      </c>
      <c r="C88" s="349">
        <v>2219</v>
      </c>
      <c r="D88" s="349">
        <v>0</v>
      </c>
      <c r="E88" s="349">
        <v>0</v>
      </c>
      <c r="F88" s="349">
        <v>2219</v>
      </c>
      <c r="G88" s="349">
        <v>0</v>
      </c>
      <c r="H88" s="349">
        <v>2219</v>
      </c>
      <c r="I88" s="349">
        <v>2219</v>
      </c>
      <c r="J88" s="349">
        <v>1254</v>
      </c>
      <c r="K88" s="349">
        <v>965</v>
      </c>
      <c r="L88" s="349">
        <v>0</v>
      </c>
      <c r="M88" s="354">
        <v>0.14159295197631602</v>
      </c>
      <c r="N88" s="355">
        <v>0.14159295197631602</v>
      </c>
    </row>
    <row r="89" spans="1:14" ht="18" customHeight="1">
      <c r="A89" s="356" t="s">
        <v>412</v>
      </c>
      <c r="B89" s="353" t="s">
        <v>783</v>
      </c>
      <c r="C89" s="349">
        <v>1155</v>
      </c>
      <c r="D89" s="349">
        <v>5</v>
      </c>
      <c r="E89" s="349">
        <v>1</v>
      </c>
      <c r="F89" s="349">
        <v>1149</v>
      </c>
      <c r="G89" s="349">
        <v>20</v>
      </c>
      <c r="H89" s="349">
        <v>1129</v>
      </c>
      <c r="I89" s="349">
        <v>1095</v>
      </c>
      <c r="J89" s="349">
        <v>804</v>
      </c>
      <c r="K89" s="349">
        <v>291</v>
      </c>
      <c r="L89" s="349">
        <v>34</v>
      </c>
      <c r="M89" s="354">
        <v>1.0065448158327564E-2</v>
      </c>
      <c r="N89" s="355">
        <v>1.0013160115946643E-2</v>
      </c>
    </row>
    <row r="90" spans="1:14" ht="18" customHeight="1">
      <c r="A90" s="356" t="s">
        <v>413</v>
      </c>
      <c r="B90" s="353" t="s">
        <v>784</v>
      </c>
      <c r="C90" s="349">
        <v>764</v>
      </c>
      <c r="D90" s="349">
        <v>0</v>
      </c>
      <c r="E90" s="349">
        <v>0</v>
      </c>
      <c r="F90" s="349">
        <v>764</v>
      </c>
      <c r="G90" s="349">
        <v>65</v>
      </c>
      <c r="H90" s="349">
        <v>699</v>
      </c>
      <c r="I90" s="349">
        <v>672</v>
      </c>
      <c r="J90" s="349">
        <v>491</v>
      </c>
      <c r="K90" s="349">
        <v>181</v>
      </c>
      <c r="L90" s="349">
        <v>27</v>
      </c>
      <c r="M90" s="354">
        <v>3.2121154942192851E-2</v>
      </c>
      <c r="N90" s="355">
        <v>3.2121154942192851E-2</v>
      </c>
    </row>
    <row r="91" spans="1:14" ht="18" customHeight="1">
      <c r="A91" s="356" t="s">
        <v>414</v>
      </c>
      <c r="B91" s="353" t="s">
        <v>785</v>
      </c>
      <c r="C91" s="349">
        <v>4037</v>
      </c>
      <c r="D91" s="349">
        <v>31</v>
      </c>
      <c r="E91" s="349">
        <v>12</v>
      </c>
      <c r="F91" s="349">
        <v>3994</v>
      </c>
      <c r="G91" s="349">
        <v>283</v>
      </c>
      <c r="H91" s="349">
        <v>3711</v>
      </c>
      <c r="I91" s="349">
        <v>3527</v>
      </c>
      <c r="J91" s="349">
        <v>2907</v>
      </c>
      <c r="K91" s="349">
        <v>620</v>
      </c>
      <c r="L91" s="349">
        <v>184</v>
      </c>
      <c r="M91" s="354">
        <v>4.7828089378839769E-2</v>
      </c>
      <c r="N91" s="355">
        <v>4.7318649734725299E-2</v>
      </c>
    </row>
    <row r="92" spans="1:14" ht="18" customHeight="1">
      <c r="A92" s="356" t="s">
        <v>415</v>
      </c>
      <c r="B92" s="353" t="s">
        <v>786</v>
      </c>
      <c r="C92" s="349">
        <v>21913</v>
      </c>
      <c r="D92" s="349">
        <v>0</v>
      </c>
      <c r="E92" s="349">
        <v>0</v>
      </c>
      <c r="F92" s="349">
        <v>21913</v>
      </c>
      <c r="G92" s="349">
        <v>0</v>
      </c>
      <c r="H92" s="349">
        <v>21913</v>
      </c>
      <c r="I92" s="349">
        <v>21342</v>
      </c>
      <c r="J92" s="349">
        <v>16130</v>
      </c>
      <c r="K92" s="349">
        <v>5212</v>
      </c>
      <c r="L92" s="349">
        <v>571</v>
      </c>
      <c r="M92" s="354">
        <v>4.8198951688087723E-2</v>
      </c>
      <c r="N92" s="355">
        <v>4.8198951688087723E-2</v>
      </c>
    </row>
    <row r="93" spans="1:14" ht="18" customHeight="1">
      <c r="A93" s="356" t="s">
        <v>416</v>
      </c>
      <c r="B93" s="353" t="s">
        <v>787</v>
      </c>
      <c r="C93" s="349">
        <v>27158</v>
      </c>
      <c r="D93" s="349">
        <v>9</v>
      </c>
      <c r="E93" s="349">
        <v>2</v>
      </c>
      <c r="F93" s="349">
        <v>27147</v>
      </c>
      <c r="G93" s="349">
        <v>181</v>
      </c>
      <c r="H93" s="349">
        <v>26966</v>
      </c>
      <c r="I93" s="349">
        <v>24840</v>
      </c>
      <c r="J93" s="349">
        <v>18493</v>
      </c>
      <c r="K93" s="349">
        <v>6347</v>
      </c>
      <c r="L93" s="349">
        <v>2126</v>
      </c>
      <c r="M93" s="354">
        <v>0.10861454564251526</v>
      </c>
      <c r="N93" s="355">
        <v>0.10857055271217916</v>
      </c>
    </row>
    <row r="94" spans="1:14" ht="18" customHeight="1">
      <c r="A94" s="356" t="s">
        <v>417</v>
      </c>
      <c r="B94" s="353" t="s">
        <v>788</v>
      </c>
      <c r="C94" s="349">
        <v>4530</v>
      </c>
      <c r="D94" s="349">
        <v>1</v>
      </c>
      <c r="E94" s="349">
        <v>0</v>
      </c>
      <c r="F94" s="349">
        <v>4529</v>
      </c>
      <c r="G94" s="349">
        <v>47</v>
      </c>
      <c r="H94" s="349">
        <v>4482</v>
      </c>
      <c r="I94" s="349">
        <v>4156</v>
      </c>
      <c r="J94" s="349">
        <v>2722</v>
      </c>
      <c r="K94" s="349">
        <v>1434</v>
      </c>
      <c r="L94" s="349">
        <v>326</v>
      </c>
      <c r="M94" s="354">
        <v>4.4883398578074114E-2</v>
      </c>
      <c r="N94" s="355">
        <v>4.4873490543067919E-2</v>
      </c>
    </row>
    <row r="95" spans="1:14" ht="18" customHeight="1">
      <c r="A95" s="356" t="s">
        <v>418</v>
      </c>
      <c r="B95" s="353" t="s">
        <v>789</v>
      </c>
      <c r="C95" s="349">
        <v>35858</v>
      </c>
      <c r="D95" s="349">
        <v>1481</v>
      </c>
      <c r="E95" s="349">
        <v>177</v>
      </c>
      <c r="F95" s="349">
        <v>34200</v>
      </c>
      <c r="G95" s="349">
        <v>1169</v>
      </c>
      <c r="H95" s="349">
        <v>33031</v>
      </c>
      <c r="I95" s="349">
        <v>32285</v>
      </c>
      <c r="J95" s="349">
        <v>25735</v>
      </c>
      <c r="K95" s="349">
        <v>6550</v>
      </c>
      <c r="L95" s="349">
        <v>746</v>
      </c>
      <c r="M95" s="354">
        <v>7.4834973054661816E-2</v>
      </c>
      <c r="N95" s="355">
        <v>7.1374758170267005E-2</v>
      </c>
    </row>
    <row r="96" spans="1:14" ht="18" customHeight="1">
      <c r="A96" s="356" t="s">
        <v>419</v>
      </c>
      <c r="B96" s="353" t="s">
        <v>790</v>
      </c>
      <c r="C96" s="349">
        <v>14461</v>
      </c>
      <c r="D96" s="349">
        <v>36</v>
      </c>
      <c r="E96" s="349">
        <v>11</v>
      </c>
      <c r="F96" s="349">
        <v>14414</v>
      </c>
      <c r="G96" s="349">
        <v>390</v>
      </c>
      <c r="H96" s="349">
        <v>14024</v>
      </c>
      <c r="I96" s="349">
        <v>13343</v>
      </c>
      <c r="J96" s="349">
        <v>7205</v>
      </c>
      <c r="K96" s="349">
        <v>6138</v>
      </c>
      <c r="L96" s="349">
        <v>681</v>
      </c>
      <c r="M96" s="354">
        <v>0.18422033643976218</v>
      </c>
      <c r="N96" s="355">
        <v>0.18362159805288236</v>
      </c>
    </row>
    <row r="97" spans="1:14" ht="18" customHeight="1">
      <c r="A97" s="356" t="s">
        <v>420</v>
      </c>
      <c r="B97" s="353" t="s">
        <v>791</v>
      </c>
      <c r="C97" s="349">
        <v>27895</v>
      </c>
      <c r="D97" s="349">
        <v>0</v>
      </c>
      <c r="E97" s="349">
        <v>0</v>
      </c>
      <c r="F97" s="349">
        <v>27895</v>
      </c>
      <c r="G97" s="349">
        <v>355</v>
      </c>
      <c r="H97" s="349">
        <v>27540</v>
      </c>
      <c r="I97" s="349">
        <v>25317</v>
      </c>
      <c r="J97" s="349">
        <v>15618</v>
      </c>
      <c r="K97" s="349">
        <v>9699</v>
      </c>
      <c r="L97" s="349">
        <v>2223</v>
      </c>
      <c r="M97" s="354">
        <v>0.28610172193646982</v>
      </c>
      <c r="N97" s="355">
        <v>0.28610172193646982</v>
      </c>
    </row>
    <row r="98" spans="1:14" ht="18" customHeight="1">
      <c r="A98" s="356" t="s">
        <v>421</v>
      </c>
      <c r="B98" s="353" t="s">
        <v>792</v>
      </c>
      <c r="C98" s="349">
        <v>7861</v>
      </c>
      <c r="D98" s="349">
        <v>5</v>
      </c>
      <c r="E98" s="349">
        <v>4</v>
      </c>
      <c r="F98" s="349">
        <v>7852</v>
      </c>
      <c r="G98" s="349">
        <v>1531</v>
      </c>
      <c r="H98" s="349">
        <v>6321</v>
      </c>
      <c r="I98" s="349">
        <v>6002</v>
      </c>
      <c r="J98" s="349">
        <v>4460</v>
      </c>
      <c r="K98" s="349">
        <v>1542</v>
      </c>
      <c r="L98" s="349">
        <v>319</v>
      </c>
      <c r="M98" s="354">
        <v>0.15146410938371505</v>
      </c>
      <c r="N98" s="355">
        <v>0.15129069925975455</v>
      </c>
    </row>
    <row r="99" spans="1:14" ht="18" customHeight="1">
      <c r="A99" s="356" t="s">
        <v>422</v>
      </c>
      <c r="B99" s="353" t="s">
        <v>793</v>
      </c>
      <c r="C99" s="349">
        <v>3178</v>
      </c>
      <c r="D99" s="349">
        <v>22</v>
      </c>
      <c r="E99" s="349">
        <v>11</v>
      </c>
      <c r="F99" s="349">
        <v>3145</v>
      </c>
      <c r="G99" s="349">
        <v>234</v>
      </c>
      <c r="H99" s="349">
        <v>2911</v>
      </c>
      <c r="I99" s="349">
        <v>2768</v>
      </c>
      <c r="J99" s="349">
        <v>1919</v>
      </c>
      <c r="K99" s="349">
        <v>849</v>
      </c>
      <c r="L99" s="349">
        <v>143</v>
      </c>
      <c r="M99" s="354">
        <v>3.3164389051635802E-2</v>
      </c>
      <c r="N99" s="355">
        <v>3.2820013709060604E-2</v>
      </c>
    </row>
    <row r="100" spans="1:14" ht="18" customHeight="1">
      <c r="A100" s="356" t="s">
        <v>423</v>
      </c>
      <c r="B100" s="353" t="s">
        <v>794</v>
      </c>
      <c r="C100" s="349">
        <v>501</v>
      </c>
      <c r="D100" s="349">
        <v>29</v>
      </c>
      <c r="E100" s="349">
        <v>16</v>
      </c>
      <c r="F100" s="349">
        <v>456</v>
      </c>
      <c r="G100" s="349">
        <v>71</v>
      </c>
      <c r="H100" s="349">
        <v>385</v>
      </c>
      <c r="I100" s="349">
        <v>368</v>
      </c>
      <c r="J100" s="349">
        <v>288</v>
      </c>
      <c r="K100" s="349">
        <v>80</v>
      </c>
      <c r="L100" s="349">
        <v>17</v>
      </c>
      <c r="M100" s="354">
        <v>2.4033710517074966E-2</v>
      </c>
      <c r="N100" s="355">
        <v>2.187499400356524E-2</v>
      </c>
    </row>
    <row r="101" spans="1:14" ht="18" customHeight="1">
      <c r="A101" s="356" t="s">
        <v>424</v>
      </c>
      <c r="B101" s="353" t="s">
        <v>795</v>
      </c>
      <c r="C101" s="349">
        <v>6637</v>
      </c>
      <c r="D101" s="349">
        <v>1370</v>
      </c>
      <c r="E101" s="349">
        <v>366</v>
      </c>
      <c r="F101" s="349">
        <v>4901</v>
      </c>
      <c r="G101" s="349">
        <v>798</v>
      </c>
      <c r="H101" s="349">
        <v>4103</v>
      </c>
      <c r="I101" s="349">
        <v>3989</v>
      </c>
      <c r="J101" s="349">
        <v>3573</v>
      </c>
      <c r="K101" s="349">
        <v>416</v>
      </c>
      <c r="L101" s="349">
        <v>114</v>
      </c>
      <c r="M101" s="354">
        <v>5.9565308051723685E-2</v>
      </c>
      <c r="N101" s="355">
        <v>4.3985170221711285E-2</v>
      </c>
    </row>
    <row r="102" spans="1:14" ht="18" customHeight="1">
      <c r="A102" s="356" t="s">
        <v>425</v>
      </c>
      <c r="B102" s="353" t="s">
        <v>796</v>
      </c>
      <c r="C102" s="349">
        <v>31604</v>
      </c>
      <c r="D102" s="349">
        <v>4114</v>
      </c>
      <c r="E102" s="349">
        <v>561</v>
      </c>
      <c r="F102" s="349">
        <v>26929</v>
      </c>
      <c r="G102" s="349">
        <v>1504</v>
      </c>
      <c r="H102" s="349">
        <v>25425</v>
      </c>
      <c r="I102" s="349">
        <v>24274</v>
      </c>
      <c r="J102" s="349">
        <v>12375</v>
      </c>
      <c r="K102" s="349">
        <v>11899</v>
      </c>
      <c r="L102" s="349">
        <v>1151</v>
      </c>
      <c r="M102" s="354">
        <v>0.14291648445236962</v>
      </c>
      <c r="N102" s="355">
        <v>0.12177566161934759</v>
      </c>
    </row>
    <row r="103" spans="1:14" ht="18" customHeight="1">
      <c r="A103" s="356" t="s">
        <v>426</v>
      </c>
      <c r="B103" s="353" t="s">
        <v>797</v>
      </c>
      <c r="C103" s="349">
        <v>11267</v>
      </c>
      <c r="D103" s="349">
        <v>380</v>
      </c>
      <c r="E103" s="349">
        <v>382</v>
      </c>
      <c r="F103" s="349">
        <v>10505</v>
      </c>
      <c r="G103" s="349">
        <v>524</v>
      </c>
      <c r="H103" s="349">
        <v>9981</v>
      </c>
      <c r="I103" s="349">
        <v>9002</v>
      </c>
      <c r="J103" s="349">
        <v>4461</v>
      </c>
      <c r="K103" s="349">
        <v>4541</v>
      </c>
      <c r="L103" s="349">
        <v>979</v>
      </c>
      <c r="M103" s="354">
        <v>0.17966645791955457</v>
      </c>
      <c r="N103" s="355">
        <v>0.16751541141785045</v>
      </c>
    </row>
    <row r="104" spans="1:14" ht="18" customHeight="1">
      <c r="A104" s="356" t="s">
        <v>427</v>
      </c>
      <c r="B104" s="353" t="s">
        <v>577</v>
      </c>
      <c r="C104" s="349">
        <v>32360</v>
      </c>
      <c r="D104" s="349">
        <v>4083</v>
      </c>
      <c r="E104" s="349">
        <v>1854</v>
      </c>
      <c r="F104" s="349">
        <v>26423</v>
      </c>
      <c r="G104" s="349">
        <v>1058</v>
      </c>
      <c r="H104" s="349">
        <v>25365</v>
      </c>
      <c r="I104" s="349">
        <v>22537</v>
      </c>
      <c r="J104" s="349">
        <v>6193</v>
      </c>
      <c r="K104" s="349">
        <v>16344</v>
      </c>
      <c r="L104" s="349">
        <v>2828</v>
      </c>
      <c r="M104" s="354">
        <v>0.20929925110192563</v>
      </c>
      <c r="N104" s="355">
        <v>0.17089969443344194</v>
      </c>
    </row>
    <row r="105" spans="1:14" ht="18" customHeight="1">
      <c r="A105" s="356" t="s">
        <v>428</v>
      </c>
      <c r="B105" s="353" t="s">
        <v>798</v>
      </c>
      <c r="C105" s="349">
        <v>13373</v>
      </c>
      <c r="D105" s="349">
        <v>4585</v>
      </c>
      <c r="E105" s="349">
        <v>1290</v>
      </c>
      <c r="F105" s="349">
        <v>7498</v>
      </c>
      <c r="G105" s="349">
        <v>456</v>
      </c>
      <c r="H105" s="349">
        <v>7042</v>
      </c>
      <c r="I105" s="349">
        <v>6634</v>
      </c>
      <c r="J105" s="349">
        <v>3903</v>
      </c>
      <c r="K105" s="349">
        <v>2731</v>
      </c>
      <c r="L105" s="349">
        <v>408</v>
      </c>
      <c r="M105" s="354">
        <v>0.27266531723874632</v>
      </c>
      <c r="N105" s="355">
        <v>0.1528785275298078</v>
      </c>
    </row>
    <row r="106" spans="1:14" ht="18" customHeight="1">
      <c r="A106" s="356" t="s">
        <v>429</v>
      </c>
      <c r="B106" s="353" t="s">
        <v>799</v>
      </c>
      <c r="C106" s="349">
        <v>7667</v>
      </c>
      <c r="D106" s="349">
        <v>197</v>
      </c>
      <c r="E106" s="349">
        <v>36</v>
      </c>
      <c r="F106" s="349">
        <v>7434</v>
      </c>
      <c r="G106" s="349">
        <v>302</v>
      </c>
      <c r="H106" s="349">
        <v>7132</v>
      </c>
      <c r="I106" s="349">
        <v>6262</v>
      </c>
      <c r="J106" s="349">
        <v>3326</v>
      </c>
      <c r="K106" s="349">
        <v>2936</v>
      </c>
      <c r="L106" s="349">
        <v>870</v>
      </c>
      <c r="M106" s="354">
        <v>0.10723631402311809</v>
      </c>
      <c r="N106" s="355">
        <v>0.10397740425823136</v>
      </c>
    </row>
    <row r="107" spans="1:14" ht="18" customHeight="1">
      <c r="A107" s="356" t="s">
        <v>430</v>
      </c>
      <c r="B107" s="353" t="s">
        <v>800</v>
      </c>
      <c r="C107" s="349">
        <v>8306</v>
      </c>
      <c r="D107" s="349">
        <v>2252</v>
      </c>
      <c r="E107" s="349">
        <v>319</v>
      </c>
      <c r="F107" s="349">
        <v>5735</v>
      </c>
      <c r="G107" s="349">
        <v>420</v>
      </c>
      <c r="H107" s="349">
        <v>5315</v>
      </c>
      <c r="I107" s="349">
        <v>4510</v>
      </c>
      <c r="J107" s="349">
        <v>1870</v>
      </c>
      <c r="K107" s="349">
        <v>2640</v>
      </c>
      <c r="L107" s="349">
        <v>805</v>
      </c>
      <c r="M107" s="354">
        <v>0.15287559247114393</v>
      </c>
      <c r="N107" s="355">
        <v>0.10555520380712864</v>
      </c>
    </row>
    <row r="108" spans="1:14" ht="18" customHeight="1">
      <c r="A108" s="356" t="s">
        <v>431</v>
      </c>
      <c r="B108" s="353" t="s">
        <v>581</v>
      </c>
      <c r="C108" s="349">
        <v>0</v>
      </c>
      <c r="D108" s="357">
        <v>0</v>
      </c>
      <c r="E108" s="357">
        <v>0</v>
      </c>
      <c r="F108" s="349">
        <v>0</v>
      </c>
      <c r="G108" s="349">
        <v>0</v>
      </c>
      <c r="H108" s="349">
        <v>0</v>
      </c>
      <c r="I108" s="349">
        <v>0</v>
      </c>
      <c r="J108" s="357">
        <v>0</v>
      </c>
      <c r="K108" s="357">
        <v>0</v>
      </c>
      <c r="L108" s="357">
        <v>0</v>
      </c>
      <c r="M108" s="354">
        <v>0</v>
      </c>
      <c r="N108" s="355">
        <v>0</v>
      </c>
    </row>
    <row r="109" spans="1:14" ht="18" customHeight="1" thickBot="1">
      <c r="A109" s="356" t="s">
        <v>432</v>
      </c>
      <c r="B109" s="353" t="s">
        <v>582</v>
      </c>
      <c r="C109" s="349">
        <v>303</v>
      </c>
      <c r="D109" s="357">
        <v>0</v>
      </c>
      <c r="E109" s="357">
        <v>0</v>
      </c>
      <c r="F109" s="349">
        <v>303</v>
      </c>
      <c r="G109" s="349">
        <v>14</v>
      </c>
      <c r="H109" s="349">
        <v>289</v>
      </c>
      <c r="I109" s="349">
        <v>281</v>
      </c>
      <c r="J109" s="357">
        <v>256</v>
      </c>
      <c r="K109" s="357">
        <v>25</v>
      </c>
      <c r="L109" s="357">
        <v>8</v>
      </c>
      <c r="M109" s="354">
        <v>6.0304618330677406E-3</v>
      </c>
      <c r="N109" s="355">
        <v>6.0304618330677406E-3</v>
      </c>
    </row>
    <row r="110" spans="1:14" ht="18" customHeight="1" thickBot="1">
      <c r="A110" s="358"/>
      <c r="B110" s="359" t="s">
        <v>13</v>
      </c>
      <c r="C110" s="360">
        <v>697532</v>
      </c>
      <c r="D110" s="361">
        <v>84511</v>
      </c>
      <c r="E110" s="361">
        <v>45901</v>
      </c>
      <c r="F110" s="360">
        <v>567120</v>
      </c>
      <c r="G110" s="360">
        <v>36019</v>
      </c>
      <c r="H110" s="360">
        <v>531101</v>
      </c>
      <c r="I110" s="360">
        <v>501925</v>
      </c>
      <c r="J110" s="361">
        <v>335608.91928050981</v>
      </c>
      <c r="K110" s="362">
        <v>166316.08071949019</v>
      </c>
      <c r="L110" s="362">
        <v>29176</v>
      </c>
      <c r="M110" s="363">
        <v>8.150372558861109E-2</v>
      </c>
      <c r="N110" s="364">
        <v>6.6265623449265579E-2</v>
      </c>
    </row>
  </sheetData>
  <sheetProtection sheet="1" objects="1" scenarios="1"/>
  <mergeCells count="11">
    <mergeCell ref="N3:N6"/>
    <mergeCell ref="G4:G6"/>
    <mergeCell ref="H4:H6"/>
    <mergeCell ref="I5:I6"/>
    <mergeCell ref="L5:L6"/>
    <mergeCell ref="M3:M6"/>
    <mergeCell ref="A3:B6"/>
    <mergeCell ref="C3:C6"/>
    <mergeCell ref="D3:D6"/>
    <mergeCell ref="E3:E6"/>
    <mergeCell ref="F3:F6"/>
  </mergeCells>
  <phoneticPr fontId="4"/>
  <pageMargins left="0.59055118110236227" right="0.39370078740157483" top="0.59055118110236227" bottom="0.59055118110236227" header="0.51181102362204722" footer="0.51181102362204722"/>
  <pageSetup paperSize="9" scale="7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J23"/>
  <sheetViews>
    <sheetView zoomScaleNormal="100" workbookViewId="0"/>
  </sheetViews>
  <sheetFormatPr baseColWidth="10" defaultColWidth="9" defaultRowHeight="14"/>
  <cols>
    <col min="1" max="1" width="2.6640625" style="3" customWidth="1"/>
    <col min="2" max="2" width="7.1640625" style="3" customWidth="1"/>
    <col min="3" max="5" width="9" style="3"/>
    <col min="6" max="6" width="10.5" style="3" bestFit="1" customWidth="1"/>
    <col min="7" max="7" width="10.6640625" style="3" customWidth="1"/>
    <col min="8" max="8" width="10.33203125" style="3" customWidth="1"/>
    <col min="9" max="16384" width="9" style="3"/>
  </cols>
  <sheetData>
    <row r="1" spans="2:7">
      <c r="B1" s="195"/>
    </row>
    <row r="3" spans="2:7">
      <c r="B3" s="4" t="s">
        <v>31</v>
      </c>
      <c r="D3" s="4"/>
      <c r="E3" s="4"/>
    </row>
    <row r="4" spans="2:7">
      <c r="B4" s="7" t="s">
        <v>30</v>
      </c>
      <c r="D4" s="4"/>
      <c r="E4" s="4"/>
    </row>
    <row r="5" spans="2:7">
      <c r="B5" s="3" t="s">
        <v>274</v>
      </c>
    </row>
    <row r="7" spans="2:7" ht="42.75" customHeight="1">
      <c r="C7" s="6"/>
      <c r="D7" s="5" t="s">
        <v>26</v>
      </c>
      <c r="E7" s="5" t="s">
        <v>27</v>
      </c>
      <c r="F7" s="385" t="s">
        <v>805</v>
      </c>
      <c r="G7" s="385" t="s">
        <v>806</v>
      </c>
    </row>
    <row r="8" spans="2:7">
      <c r="C8" s="239" t="s">
        <v>480</v>
      </c>
      <c r="D8" s="381">
        <v>294900</v>
      </c>
      <c r="E8" s="381">
        <v>435359</v>
      </c>
      <c r="F8" s="386">
        <f t="shared" ref="F8:F16" si="0">D8/E8</f>
        <v>0.67737200792908836</v>
      </c>
      <c r="G8" s="387"/>
    </row>
    <row r="9" spans="2:7">
      <c r="C9" s="8" t="s">
        <v>28</v>
      </c>
      <c r="D9" s="382">
        <v>288154</v>
      </c>
      <c r="E9" s="382">
        <v>453147</v>
      </c>
      <c r="F9" s="386">
        <f t="shared" si="0"/>
        <v>0.63589519515742132</v>
      </c>
      <c r="G9" s="387"/>
    </row>
    <row r="10" spans="2:7">
      <c r="C10" s="8" t="s">
        <v>29</v>
      </c>
      <c r="D10" s="381">
        <v>289923</v>
      </c>
      <c r="E10" s="381">
        <v>480680</v>
      </c>
      <c r="F10" s="386">
        <f t="shared" si="0"/>
        <v>0.60315178497129063</v>
      </c>
      <c r="G10" s="386">
        <f>AVERAGE(F8:F10)</f>
        <v>0.63880632935260007</v>
      </c>
    </row>
    <row r="11" spans="2:7">
      <c r="C11" s="8" t="s">
        <v>328</v>
      </c>
      <c r="D11" s="383">
        <v>284201</v>
      </c>
      <c r="E11" s="384">
        <v>454194</v>
      </c>
      <c r="F11" s="386">
        <f t="shared" si="0"/>
        <v>0.62572601135197736</v>
      </c>
      <c r="G11" s="386">
        <f t="shared" ref="G11:G16" si="1">AVERAGE(F9:F11)</f>
        <v>0.62159099716022981</v>
      </c>
    </row>
    <row r="12" spans="2:7">
      <c r="C12" s="8" t="s">
        <v>478</v>
      </c>
      <c r="D12" s="384">
        <v>293504</v>
      </c>
      <c r="E12" s="384">
        <v>460582</v>
      </c>
      <c r="F12" s="386">
        <f t="shared" si="0"/>
        <v>0.63724591929341567</v>
      </c>
      <c r="G12" s="386">
        <f t="shared" si="1"/>
        <v>0.62204123853889459</v>
      </c>
    </row>
    <row r="13" spans="2:7">
      <c r="C13" s="8" t="s">
        <v>479</v>
      </c>
      <c r="D13" s="384">
        <v>247904</v>
      </c>
      <c r="E13" s="384">
        <v>459612</v>
      </c>
      <c r="F13" s="386">
        <f t="shared" si="0"/>
        <v>0.5393766916442565</v>
      </c>
      <c r="G13" s="386">
        <f t="shared" si="1"/>
        <v>0.60078287409654985</v>
      </c>
    </row>
    <row r="14" spans="2:7">
      <c r="C14" s="8" t="s">
        <v>802</v>
      </c>
      <c r="D14" s="384">
        <v>295164</v>
      </c>
      <c r="E14" s="384">
        <v>464673</v>
      </c>
      <c r="F14" s="386">
        <f t="shared" si="0"/>
        <v>0.63520798497007569</v>
      </c>
      <c r="G14" s="386">
        <f t="shared" si="1"/>
        <v>0.60394353196924921</v>
      </c>
    </row>
    <row r="15" spans="2:7">
      <c r="C15" s="8" t="s">
        <v>803</v>
      </c>
      <c r="D15" s="384">
        <v>306673</v>
      </c>
      <c r="E15" s="384">
        <v>465505</v>
      </c>
      <c r="F15" s="386">
        <f t="shared" si="0"/>
        <v>0.65879636094134331</v>
      </c>
      <c r="G15" s="386">
        <f t="shared" si="1"/>
        <v>0.6111270125185585</v>
      </c>
    </row>
    <row r="16" spans="2:7">
      <c r="C16" s="8" t="s">
        <v>804</v>
      </c>
      <c r="D16" s="384">
        <v>255599</v>
      </c>
      <c r="E16" s="384">
        <v>462599</v>
      </c>
      <c r="F16" s="386">
        <f t="shared" si="0"/>
        <v>0.55252821558196197</v>
      </c>
      <c r="G16" s="386">
        <f t="shared" si="1"/>
        <v>0.61551085383112702</v>
      </c>
    </row>
    <row r="17" spans="3:10">
      <c r="C17" s="8" t="s">
        <v>821</v>
      </c>
      <c r="D17" s="384">
        <v>315496</v>
      </c>
      <c r="E17" s="384">
        <v>499742</v>
      </c>
      <c r="F17" s="386">
        <f t="shared" ref="F17:F18" si="2">D17/E17</f>
        <v>0.63131775996414152</v>
      </c>
      <c r="G17" s="386">
        <f t="shared" ref="G17" si="3">AVERAGE(F15:F17)</f>
        <v>0.61421411216248234</v>
      </c>
    </row>
    <row r="18" spans="3:10">
      <c r="C18" s="8" t="s">
        <v>824</v>
      </c>
      <c r="D18" s="384">
        <v>288790</v>
      </c>
      <c r="E18" s="384">
        <v>505610</v>
      </c>
      <c r="F18" s="386">
        <f t="shared" si="2"/>
        <v>0.57117145626075438</v>
      </c>
      <c r="G18" s="386">
        <f>AVERAGE(F16:F18)</f>
        <v>0.58500581060228596</v>
      </c>
    </row>
    <row r="20" spans="3:10" ht="13.5" customHeight="1">
      <c r="C20" s="631" t="s">
        <v>808</v>
      </c>
      <c r="D20" s="631"/>
      <c r="E20" s="631"/>
      <c r="F20" s="631"/>
      <c r="G20" s="631"/>
      <c r="H20" s="631"/>
      <c r="I20" s="631"/>
      <c r="J20" s="631"/>
    </row>
    <row r="21" spans="3:10">
      <c r="C21" s="631"/>
      <c r="D21" s="631"/>
      <c r="E21" s="631"/>
      <c r="F21" s="631"/>
      <c r="G21" s="631"/>
      <c r="H21" s="631"/>
      <c r="I21" s="631"/>
      <c r="J21" s="631"/>
    </row>
    <row r="22" spans="3:10">
      <c r="C22" s="631"/>
      <c r="D22" s="631"/>
      <c r="E22" s="631"/>
      <c r="F22" s="631"/>
      <c r="G22" s="631"/>
      <c r="H22" s="631"/>
      <c r="I22" s="631"/>
      <c r="J22" s="631"/>
    </row>
    <row r="23" spans="3:10">
      <c r="C23" s="380"/>
    </row>
  </sheetData>
  <sheetProtection sheet="1" objects="1" scenarios="1"/>
  <mergeCells count="1">
    <mergeCell ref="C20:J22"/>
  </mergeCells>
  <phoneticPr fontId="4"/>
  <pageMargins left="0.74803149606299213" right="0.74803149606299213" top="0.98425196850393704" bottom="0.98425196850393704" header="0.51181102362204722" footer="0.51181102362204722"/>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9</vt:i4>
      </vt:variant>
      <vt:variant>
        <vt:lpstr>名前付き一覧</vt:lpstr>
      </vt:variant>
      <vt:variant>
        <vt:i4>8</vt:i4>
      </vt:variant>
    </vt:vector>
  </HeadingPairs>
  <TitlesOfParts>
    <vt:vector size="17" baseType="lpstr">
      <vt:lpstr>利用上の注意</vt:lpstr>
      <vt:lpstr>使い方</vt:lpstr>
      <vt:lpstr>入力・分析シート</vt:lpstr>
      <vt:lpstr>分析結果</vt:lpstr>
      <vt:lpstr>生産者価格表</vt:lpstr>
      <vt:lpstr>投入係数表</vt:lpstr>
      <vt:lpstr>逆行列係数表(I-(I-M)A)-1</vt:lpstr>
      <vt:lpstr>雇用表(103部門）</vt:lpstr>
      <vt:lpstr>消費転換係数</vt:lpstr>
      <vt:lpstr>'逆行列係数表(I-(I-M)A)-1'!Print_Area</vt:lpstr>
      <vt:lpstr>'雇用表(103部門）'!Print_Area</vt:lpstr>
      <vt:lpstr>使い方!Print_Area</vt:lpstr>
      <vt:lpstr>生産者価格表!Print_Area</vt:lpstr>
      <vt:lpstr>投入係数表!Print_Area</vt:lpstr>
      <vt:lpstr>分析結果!Print_Area</vt:lpstr>
      <vt:lpstr>利用上の注意!Print_Area</vt:lpstr>
      <vt:lpstr>消費転換係数</vt:lpstr>
    </vt:vector>
  </TitlesOfParts>
  <Company>岩手県</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岩手県政策地域部調査統計課調査分析担当</dc:creator>
  <cp:lastModifiedBy>川村 慧</cp:lastModifiedBy>
  <cp:lastPrinted>2020-04-07T04:11:08Z</cp:lastPrinted>
  <dcterms:created xsi:type="dcterms:W3CDTF">2012-02-28T04:02:31Z</dcterms:created>
  <dcterms:modified xsi:type="dcterms:W3CDTF">2020-09-28T08:09:30Z</dcterms:modified>
</cp:coreProperties>
</file>