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kaLabo\Dropbox (和から株式会社)\集団講座\セミナー\目で見てわかるビジネス統計学\第２回\"/>
    </mc:Choice>
  </mc:AlternateContent>
  <xr:revisionPtr revIDLastSave="0" documentId="13_ncr:1_{2AE8F1F3-3199-45EE-83E7-3E71BD1346D1}" xr6:coauthVersionLast="34" xr6:coauthVersionMax="34" xr10:uidLastSave="{00000000-0000-0000-0000-000000000000}"/>
  <bookViews>
    <workbookView xWindow="583" yWindow="463" windowWidth="31963" windowHeight="18917" firstSheet="3" activeTab="3" xr2:uid="{70245FC2-10F3-694A-940F-181E271FE2EE}"/>
  </bookViews>
  <sheets>
    <sheet name="(参考)Excel自動計算設定" sheetId="12" state="hidden" r:id="rId1"/>
    <sheet name="(参考)Excel必要操作" sheetId="13" state="hidden" r:id="rId2"/>
    <sheet name="(参考)代表値の計算方法" sheetId="14" state="hidden" r:id="rId3"/>
    <sheet name="(演習1)株価（ヒストグラム）" sheetId="1" r:id="rId4"/>
    <sheet name="【解答】(演習1)株価（ヒストグラム）" sheetId="7" state="hidden" r:id="rId5"/>
    <sheet name="(演習2)株価(確率）" sheetId="2" r:id="rId6"/>
    <sheet name="【解答】(演習2)株価(確率）" sheetId="8" state="hidden" r:id="rId7"/>
    <sheet name="(演習３)株価(確率）" sheetId="16" r:id="rId8"/>
    <sheet name="【解答】(演習３)株価(確率）" sheetId="4" state="hidden" r:id="rId9"/>
    <sheet name="(演習4)株価(確率） " sheetId="5" r:id="rId10"/>
    <sheet name="【解答】(演習4)株価(確率）" sheetId="11" state="hidden" r:id="rId11"/>
    <sheet name="(演習5)アクセス数(異常値検出)" sheetId="21" r:id="rId12"/>
    <sheet name="【解答】(演習5)アクセス数(異常値検出) " sheetId="19" state="hidden" r:id="rId13"/>
  </sheets>
  <calcPr calcId="17901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2" i="19" l="1"/>
  <c r="D132" i="19"/>
  <c r="F132" i="19" s="1"/>
  <c r="G131" i="19"/>
  <c r="D131" i="19"/>
  <c r="G130" i="19"/>
  <c r="E130" i="19"/>
  <c r="D130" i="19"/>
  <c r="G129" i="19"/>
  <c r="D129" i="19"/>
  <c r="G128" i="19"/>
  <c r="D128" i="19"/>
  <c r="F128" i="19" s="1"/>
  <c r="G127" i="19"/>
  <c r="D127" i="19"/>
  <c r="G126" i="19"/>
  <c r="E126" i="19"/>
  <c r="D126" i="19"/>
  <c r="G125" i="19"/>
  <c r="D125" i="19"/>
  <c r="G124" i="19"/>
  <c r="D124" i="19"/>
  <c r="F124" i="19" s="1"/>
  <c r="G123" i="19"/>
  <c r="D123" i="19"/>
  <c r="G122" i="19"/>
  <c r="E122" i="19"/>
  <c r="D122" i="19"/>
  <c r="G121" i="19"/>
  <c r="D121" i="19"/>
  <c r="G120" i="19"/>
  <c r="D120" i="19"/>
  <c r="F120" i="19" s="1"/>
  <c r="G119" i="19"/>
  <c r="D119" i="19"/>
  <c r="G118" i="19"/>
  <c r="E118" i="19"/>
  <c r="D118" i="19"/>
  <c r="G117" i="19"/>
  <c r="D117" i="19"/>
  <c r="G116" i="19"/>
  <c r="D116" i="19"/>
  <c r="F116" i="19" s="1"/>
  <c r="G115" i="19"/>
  <c r="D115" i="19"/>
  <c r="G114" i="19"/>
  <c r="E114" i="19"/>
  <c r="D114" i="19"/>
  <c r="G113" i="19"/>
  <c r="D113" i="19"/>
  <c r="G112" i="19"/>
  <c r="D112" i="19"/>
  <c r="F112" i="19" s="1"/>
  <c r="G111" i="19"/>
  <c r="D111" i="19"/>
  <c r="G110" i="19"/>
  <c r="E110" i="19"/>
  <c r="D110" i="19"/>
  <c r="G109" i="19"/>
  <c r="D109" i="19"/>
  <c r="G108" i="19"/>
  <c r="D108" i="19"/>
  <c r="F108" i="19" s="1"/>
  <c r="G107" i="19"/>
  <c r="D107" i="19"/>
  <c r="G106" i="19"/>
  <c r="E106" i="19"/>
  <c r="D106" i="19"/>
  <c r="G105" i="19"/>
  <c r="D105" i="19"/>
  <c r="G104" i="19"/>
  <c r="D104" i="19"/>
  <c r="F104" i="19" s="1"/>
  <c r="G103" i="19"/>
  <c r="D103" i="19"/>
  <c r="G102" i="19"/>
  <c r="E102" i="19"/>
  <c r="D102" i="19"/>
  <c r="G101" i="19"/>
  <c r="D101" i="19"/>
  <c r="G100" i="19"/>
  <c r="D100" i="19"/>
  <c r="F100" i="19" s="1"/>
  <c r="G99" i="19"/>
  <c r="D99" i="19"/>
  <c r="G98" i="19"/>
  <c r="E98" i="19"/>
  <c r="D98" i="19"/>
  <c r="G97" i="19"/>
  <c r="D97" i="19"/>
  <c r="G96" i="19"/>
  <c r="D96" i="19"/>
  <c r="F96" i="19" s="1"/>
  <c r="G95" i="19"/>
  <c r="D95" i="19"/>
  <c r="G94" i="19"/>
  <c r="E94" i="19"/>
  <c r="D94" i="19"/>
  <c r="G93" i="19"/>
  <c r="D93" i="19"/>
  <c r="G92" i="19"/>
  <c r="D92" i="19"/>
  <c r="F92" i="19" s="1"/>
  <c r="G91" i="19"/>
  <c r="D91" i="19"/>
  <c r="G90" i="19"/>
  <c r="E90" i="19"/>
  <c r="D90" i="19"/>
  <c r="G89" i="19"/>
  <c r="D89" i="19"/>
  <c r="G88" i="19"/>
  <c r="D88" i="19"/>
  <c r="F88" i="19" s="1"/>
  <c r="G87" i="19"/>
  <c r="D87" i="19"/>
  <c r="G86" i="19"/>
  <c r="E86" i="19"/>
  <c r="D86" i="19"/>
  <c r="G85" i="19"/>
  <c r="D85" i="19"/>
  <c r="G84" i="19"/>
  <c r="D84" i="19"/>
  <c r="F84" i="19" s="1"/>
  <c r="G83" i="19"/>
  <c r="D83" i="19"/>
  <c r="G82" i="19"/>
  <c r="E82" i="19"/>
  <c r="D82" i="19"/>
  <c r="G81" i="19"/>
  <c r="D81" i="19"/>
  <c r="G80" i="19"/>
  <c r="D80" i="19"/>
  <c r="F80" i="19" s="1"/>
  <c r="G79" i="19"/>
  <c r="D79" i="19"/>
  <c r="G78" i="19"/>
  <c r="E78" i="19"/>
  <c r="D78" i="19"/>
  <c r="G77" i="19"/>
  <c r="D77" i="19"/>
  <c r="G76" i="19"/>
  <c r="D76" i="19"/>
  <c r="F76" i="19" s="1"/>
  <c r="G75" i="19"/>
  <c r="D75" i="19"/>
  <c r="G74" i="19"/>
  <c r="E74" i="19"/>
  <c r="D74" i="19"/>
  <c r="G73" i="19"/>
  <c r="D73" i="19"/>
  <c r="G72" i="19"/>
  <c r="D72" i="19"/>
  <c r="G71" i="19"/>
  <c r="D71" i="19"/>
  <c r="G70" i="19"/>
  <c r="E70" i="19" s="1"/>
  <c r="D70" i="19"/>
  <c r="G69" i="19"/>
  <c r="E69" i="19"/>
  <c r="D69" i="19"/>
  <c r="F69" i="19" s="1"/>
  <c r="G68" i="19"/>
  <c r="D68" i="19"/>
  <c r="G67" i="19"/>
  <c r="D67" i="19"/>
  <c r="G66" i="19"/>
  <c r="E66" i="19" s="1"/>
  <c r="D66" i="19"/>
  <c r="G65" i="19"/>
  <c r="E65" i="19"/>
  <c r="D65" i="19"/>
  <c r="F65" i="19" s="1"/>
  <c r="G64" i="19"/>
  <c r="D64" i="19"/>
  <c r="G63" i="19"/>
  <c r="D63" i="19"/>
  <c r="G62" i="19"/>
  <c r="E62" i="19" s="1"/>
  <c r="D62" i="19"/>
  <c r="G61" i="19"/>
  <c r="E61" i="19"/>
  <c r="D61" i="19"/>
  <c r="F61" i="19" s="1"/>
  <c r="G60" i="19"/>
  <c r="D60" i="19"/>
  <c r="G59" i="19"/>
  <c r="D59" i="19"/>
  <c r="G58" i="19"/>
  <c r="E58" i="19" s="1"/>
  <c r="D58" i="19"/>
  <c r="G57" i="19"/>
  <c r="E57" i="19"/>
  <c r="D57" i="19"/>
  <c r="F57" i="19" s="1"/>
  <c r="G56" i="19"/>
  <c r="D56" i="19"/>
  <c r="G55" i="19"/>
  <c r="D55" i="19"/>
  <c r="G54" i="19"/>
  <c r="E54" i="19" s="1"/>
  <c r="D54" i="19"/>
  <c r="G53" i="19"/>
  <c r="E53" i="19"/>
  <c r="D53" i="19"/>
  <c r="F53" i="19" s="1"/>
  <c r="G52" i="19"/>
  <c r="D52" i="19"/>
  <c r="G51" i="19"/>
  <c r="D51" i="19"/>
  <c r="G50" i="19"/>
  <c r="E50" i="19" s="1"/>
  <c r="D50" i="19"/>
  <c r="G49" i="19"/>
  <c r="E49" i="19"/>
  <c r="D49" i="19"/>
  <c r="F49" i="19" s="1"/>
  <c r="G48" i="19"/>
  <c r="D48" i="19"/>
  <c r="G47" i="19"/>
  <c r="D47" i="19"/>
  <c r="G46" i="19"/>
  <c r="D46" i="19"/>
  <c r="G45" i="19"/>
  <c r="D45" i="19"/>
  <c r="G44" i="19"/>
  <c r="D44" i="19"/>
  <c r="G43" i="19"/>
  <c r="D43" i="19"/>
  <c r="G42" i="19"/>
  <c r="D42" i="19"/>
  <c r="G41" i="19"/>
  <c r="D41" i="19"/>
  <c r="G40" i="19"/>
  <c r="D40" i="19"/>
  <c r="J111" i="11"/>
  <c r="J107" i="11"/>
  <c r="J103" i="11"/>
  <c r="J99" i="11"/>
  <c r="J95" i="11"/>
  <c r="J91" i="11"/>
  <c r="J87" i="11"/>
  <c r="J83" i="11"/>
  <c r="J79" i="11"/>
  <c r="J75" i="11"/>
  <c r="J71" i="11"/>
  <c r="J67" i="11"/>
  <c r="J63" i="11"/>
  <c r="J59" i="11"/>
  <c r="J55" i="11"/>
  <c r="J51" i="11"/>
  <c r="J47" i="11"/>
  <c r="J43" i="11"/>
  <c r="I41" i="11"/>
  <c r="I39" i="11"/>
  <c r="I37" i="11"/>
  <c r="I35" i="11"/>
  <c r="I33" i="11"/>
  <c r="I31" i="11"/>
  <c r="I29" i="11"/>
  <c r="I27" i="11"/>
  <c r="I25" i="11"/>
  <c r="I23" i="11"/>
  <c r="I21" i="11"/>
  <c r="I19" i="11"/>
  <c r="I17" i="11"/>
  <c r="I15" i="11"/>
  <c r="I13" i="11"/>
  <c r="I11" i="11"/>
  <c r="G11" i="11"/>
  <c r="F11" i="11"/>
  <c r="I10" i="11"/>
  <c r="G10" i="11"/>
  <c r="J113" i="11" s="1"/>
  <c r="F10" i="11"/>
  <c r="I112" i="11" s="1"/>
  <c r="P23" i="4"/>
  <c r="J23" i="4"/>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P16" i="8" s="1"/>
  <c r="D10" i="8"/>
  <c r="J16" i="8" s="1"/>
  <c r="S23" i="7"/>
  <c r="M23" i="7"/>
  <c r="S22" i="7"/>
  <c r="M22" i="7"/>
  <c r="S21" i="7"/>
  <c r="M21" i="7"/>
  <c r="S20" i="7"/>
  <c r="M20" i="7"/>
  <c r="S19" i="7"/>
  <c r="M19" i="7"/>
  <c r="S18" i="7"/>
  <c r="M18" i="7"/>
  <c r="S17" i="7"/>
  <c r="M17" i="7"/>
  <c r="S16" i="7"/>
  <c r="M16" i="7"/>
  <c r="G16" i="7"/>
  <c r="F16" i="7"/>
  <c r="S15" i="7"/>
  <c r="M15" i="7"/>
  <c r="G15" i="7"/>
  <c r="F15" i="7"/>
  <c r="S14" i="7"/>
  <c r="M14" i="7"/>
  <c r="G14" i="7"/>
  <c r="F14" i="7"/>
  <c r="S13" i="7"/>
  <c r="M13" i="7"/>
  <c r="G13" i="7"/>
  <c r="F13" i="7"/>
  <c r="S12" i="7"/>
  <c r="M12" i="7"/>
  <c r="G12" i="7"/>
  <c r="G17" i="7" s="1"/>
  <c r="G18" i="7" s="1"/>
  <c r="F12" i="7"/>
  <c r="F17" i="7" s="1"/>
  <c r="F18" i="7" s="1"/>
  <c r="M58" i="14"/>
  <c r="N58" i="14" s="1"/>
  <c r="M56" i="14"/>
  <c r="N56" i="14" s="1"/>
  <c r="L55" i="14"/>
  <c r="M59" i="14" s="1"/>
  <c r="N59" i="14" s="1"/>
  <c r="M50" i="14"/>
  <c r="N50" i="14" s="1"/>
  <c r="M48" i="14"/>
  <c r="N48" i="14" s="1"/>
  <c r="L47" i="14"/>
  <c r="M51" i="14" s="1"/>
  <c r="N51" i="14" s="1"/>
  <c r="N43" i="14"/>
  <c r="N42" i="14"/>
  <c r="N41" i="14"/>
  <c r="L29" i="14"/>
  <c r="M32" i="14" s="1"/>
  <c r="N32" i="14" s="1"/>
  <c r="P7" i="14"/>
  <c r="J10" i="11" l="1"/>
  <c r="J11" i="11"/>
  <c r="J13" i="11"/>
  <c r="J15" i="11"/>
  <c r="J17" i="11"/>
  <c r="J19" i="11"/>
  <c r="J21" i="11"/>
  <c r="J23" i="11"/>
  <c r="J25" i="11"/>
  <c r="J27" i="11"/>
  <c r="J29" i="11"/>
  <c r="J31" i="11"/>
  <c r="J33" i="11"/>
  <c r="J35" i="11"/>
  <c r="J37" i="11"/>
  <c r="J39" i="11"/>
  <c r="J41" i="11"/>
  <c r="I44" i="11"/>
  <c r="I48" i="11"/>
  <c r="I52" i="11"/>
  <c r="I56" i="11"/>
  <c r="I60" i="11"/>
  <c r="I64" i="11"/>
  <c r="I68" i="11"/>
  <c r="I72" i="11"/>
  <c r="I76" i="11"/>
  <c r="I80" i="11"/>
  <c r="I84" i="11"/>
  <c r="I88" i="11"/>
  <c r="I92" i="11"/>
  <c r="I96" i="11"/>
  <c r="I100" i="11"/>
  <c r="I104" i="11"/>
  <c r="I108" i="11"/>
  <c r="F41" i="19"/>
  <c r="E41" i="19"/>
  <c r="F43" i="19"/>
  <c r="E43" i="19"/>
  <c r="F45" i="19"/>
  <c r="E45" i="19"/>
  <c r="F47" i="19"/>
  <c r="E47" i="19"/>
  <c r="F52" i="19"/>
  <c r="E52" i="19"/>
  <c r="F60" i="19"/>
  <c r="E60" i="19"/>
  <c r="F68" i="19"/>
  <c r="E68" i="19"/>
  <c r="F73" i="19"/>
  <c r="E73" i="19"/>
  <c r="F89" i="19"/>
  <c r="E89" i="19"/>
  <c r="F105" i="19"/>
  <c r="E105" i="19"/>
  <c r="F121" i="19"/>
  <c r="E121" i="19"/>
  <c r="F85" i="19"/>
  <c r="E85" i="19"/>
  <c r="M29" i="14"/>
  <c r="N29" i="14" s="1"/>
  <c r="M55" i="14"/>
  <c r="N55" i="14" s="1"/>
  <c r="O55" i="14" s="1"/>
  <c r="P55" i="14" s="1"/>
  <c r="Q55" i="14" s="1"/>
  <c r="R55" i="14" s="1"/>
  <c r="M57" i="14"/>
  <c r="N57" i="14" s="1"/>
  <c r="J13" i="8"/>
  <c r="J18" i="8" s="1"/>
  <c r="I113" i="11"/>
  <c r="I111" i="11"/>
  <c r="I109" i="11"/>
  <c r="I107" i="11"/>
  <c r="I105" i="11"/>
  <c r="I103" i="11"/>
  <c r="I101" i="11"/>
  <c r="I99" i="11"/>
  <c r="I97" i="11"/>
  <c r="I95" i="11"/>
  <c r="I93" i="11"/>
  <c r="I91" i="11"/>
  <c r="I89" i="11"/>
  <c r="I87" i="11"/>
  <c r="I85" i="11"/>
  <c r="I83" i="11"/>
  <c r="I81" i="11"/>
  <c r="I79" i="11"/>
  <c r="I77" i="11"/>
  <c r="I75" i="11"/>
  <c r="I73" i="11"/>
  <c r="I71" i="11"/>
  <c r="I69" i="11"/>
  <c r="I67" i="11"/>
  <c r="I65" i="11"/>
  <c r="I63" i="11"/>
  <c r="I61" i="11"/>
  <c r="I59" i="11"/>
  <c r="I57" i="11"/>
  <c r="I55" i="11"/>
  <c r="I53" i="11"/>
  <c r="I51" i="11"/>
  <c r="I49" i="11"/>
  <c r="I47" i="11"/>
  <c r="I45" i="11"/>
  <c r="I12" i="11"/>
  <c r="I14" i="11"/>
  <c r="I16" i="11"/>
  <c r="I18" i="11"/>
  <c r="I20" i="11"/>
  <c r="I22" i="11"/>
  <c r="I24" i="11"/>
  <c r="I26" i="11"/>
  <c r="I28" i="11"/>
  <c r="I30" i="11"/>
  <c r="I32" i="11"/>
  <c r="I34" i="11"/>
  <c r="I36" i="11"/>
  <c r="I38" i="11"/>
  <c r="I40" i="11"/>
  <c r="I42" i="11"/>
  <c r="J45" i="11"/>
  <c r="J49" i="11"/>
  <c r="J53" i="11"/>
  <c r="J57" i="11"/>
  <c r="J61" i="11"/>
  <c r="J65" i="11"/>
  <c r="J69" i="11"/>
  <c r="J73" i="11"/>
  <c r="J77" i="11"/>
  <c r="J81" i="11"/>
  <c r="J85" i="11"/>
  <c r="J89" i="11"/>
  <c r="J93" i="11"/>
  <c r="J97" i="11"/>
  <c r="J101" i="11"/>
  <c r="J105" i="11"/>
  <c r="J109" i="11"/>
  <c r="F77" i="19"/>
  <c r="E77" i="19"/>
  <c r="F93" i="19"/>
  <c r="E93" i="19"/>
  <c r="F109" i="19"/>
  <c r="E109" i="19"/>
  <c r="F125" i="19"/>
  <c r="E125" i="19"/>
  <c r="F101" i="19"/>
  <c r="E101" i="19"/>
  <c r="F117" i="19"/>
  <c r="E117" i="19"/>
  <c r="M31" i="14"/>
  <c r="N31" i="14" s="1"/>
  <c r="M33" i="14"/>
  <c r="N33" i="14" s="1"/>
  <c r="M30" i="14"/>
  <c r="N30" i="14" s="1"/>
  <c r="M47" i="14"/>
  <c r="N47" i="14" s="1"/>
  <c r="O47" i="14" s="1"/>
  <c r="P47" i="14" s="1"/>
  <c r="Q47" i="14" s="1"/>
  <c r="R47" i="14" s="1"/>
  <c r="M49" i="14"/>
  <c r="N49" i="14" s="1"/>
  <c r="P13" i="8"/>
  <c r="P18" i="8" s="1"/>
  <c r="J112" i="11"/>
  <c r="J110" i="11"/>
  <c r="J108" i="11"/>
  <c r="J106" i="11"/>
  <c r="J104" i="11"/>
  <c r="J102" i="11"/>
  <c r="J100" i="11"/>
  <c r="J98" i="11"/>
  <c r="J96" i="11"/>
  <c r="J94" i="11"/>
  <c r="J92" i="11"/>
  <c r="J90" i="11"/>
  <c r="J88" i="11"/>
  <c r="J86" i="11"/>
  <c r="J84" i="11"/>
  <c r="J82" i="11"/>
  <c r="J80" i="11"/>
  <c r="J78" i="11"/>
  <c r="J76" i="11"/>
  <c r="J74" i="11"/>
  <c r="J72" i="11"/>
  <c r="J70" i="11"/>
  <c r="J68" i="11"/>
  <c r="J66" i="11"/>
  <c r="J64" i="11"/>
  <c r="J62" i="11"/>
  <c r="J60" i="11"/>
  <c r="J58" i="11"/>
  <c r="J56" i="11"/>
  <c r="J54" i="11"/>
  <c r="J52" i="11"/>
  <c r="J50" i="11"/>
  <c r="J48" i="11"/>
  <c r="J46" i="11"/>
  <c r="J44" i="11"/>
  <c r="J42" i="11"/>
  <c r="J12" i="11"/>
  <c r="J14" i="11"/>
  <c r="J16" i="11"/>
  <c r="J18" i="11"/>
  <c r="J20" i="11"/>
  <c r="J22" i="11"/>
  <c r="J24" i="11"/>
  <c r="J26" i="11"/>
  <c r="J28" i="11"/>
  <c r="J30" i="11"/>
  <c r="J32" i="11"/>
  <c r="J34" i="11"/>
  <c r="J36" i="11"/>
  <c r="J38" i="11"/>
  <c r="J40" i="11"/>
  <c r="I43" i="11"/>
  <c r="I46" i="11"/>
  <c r="I50" i="11"/>
  <c r="I54" i="11"/>
  <c r="I58" i="11"/>
  <c r="I62" i="11"/>
  <c r="I66" i="11"/>
  <c r="I70" i="11"/>
  <c r="I74" i="11"/>
  <c r="I78" i="11"/>
  <c r="I82" i="11"/>
  <c r="I86" i="11"/>
  <c r="I90" i="11"/>
  <c r="I94" i="11"/>
  <c r="I98" i="11"/>
  <c r="I102" i="11"/>
  <c r="I106" i="11"/>
  <c r="I110" i="11"/>
  <c r="F40" i="19"/>
  <c r="E40" i="19"/>
  <c r="F42" i="19"/>
  <c r="E42" i="19"/>
  <c r="F44" i="19"/>
  <c r="E44" i="19"/>
  <c r="F46" i="19"/>
  <c r="E46" i="19"/>
  <c r="F48" i="19"/>
  <c r="E48" i="19"/>
  <c r="F56" i="19"/>
  <c r="E56" i="19"/>
  <c r="F64" i="19"/>
  <c r="E64" i="19"/>
  <c r="F72" i="19"/>
  <c r="E72" i="19"/>
  <c r="F81" i="19"/>
  <c r="E81" i="19"/>
  <c r="F97" i="19"/>
  <c r="E97" i="19"/>
  <c r="F113" i="19"/>
  <c r="E113" i="19"/>
  <c r="F129" i="19"/>
  <c r="E129" i="19"/>
  <c r="F51" i="19"/>
  <c r="F55" i="19"/>
  <c r="F59" i="19"/>
  <c r="F63" i="19"/>
  <c r="F67" i="19"/>
  <c r="F71" i="19"/>
  <c r="F75" i="19"/>
  <c r="E76" i="19"/>
  <c r="F79" i="19"/>
  <c r="E80" i="19"/>
  <c r="F83" i="19"/>
  <c r="E84" i="19"/>
  <c r="F87" i="19"/>
  <c r="E88" i="19"/>
  <c r="F91" i="19"/>
  <c r="E92" i="19"/>
  <c r="F95" i="19"/>
  <c r="E96" i="19"/>
  <c r="F99" i="19"/>
  <c r="E100" i="19"/>
  <c r="F103" i="19"/>
  <c r="E104" i="19"/>
  <c r="F107" i="19"/>
  <c r="E108" i="19"/>
  <c r="F111" i="19"/>
  <c r="E112" i="19"/>
  <c r="F115" i="19"/>
  <c r="E116" i="19"/>
  <c r="F119" i="19"/>
  <c r="E120" i="19"/>
  <c r="F123" i="19"/>
  <c r="E124" i="19"/>
  <c r="F127" i="19"/>
  <c r="E128" i="19"/>
  <c r="F131" i="19"/>
  <c r="E132" i="19"/>
  <c r="F50" i="19"/>
  <c r="E51" i="19"/>
  <c r="F54" i="19"/>
  <c r="E55" i="19"/>
  <c r="F58" i="19"/>
  <c r="E59" i="19"/>
  <c r="F62" i="19"/>
  <c r="E63" i="19"/>
  <c r="F66" i="19"/>
  <c r="E67" i="19"/>
  <c r="F70" i="19"/>
  <c r="E71" i="19"/>
  <c r="F74" i="19"/>
  <c r="E75" i="19"/>
  <c r="F78" i="19"/>
  <c r="E79" i="19"/>
  <c r="F82" i="19"/>
  <c r="E83" i="19"/>
  <c r="F86" i="19"/>
  <c r="E87" i="19"/>
  <c r="F90" i="19"/>
  <c r="E91" i="19"/>
  <c r="F94" i="19"/>
  <c r="E95" i="19"/>
  <c r="F98" i="19"/>
  <c r="E99" i="19"/>
  <c r="F102" i="19"/>
  <c r="E103" i="19"/>
  <c r="F106" i="19"/>
  <c r="E107" i="19"/>
  <c r="F110" i="19"/>
  <c r="E111" i="19"/>
  <c r="F114" i="19"/>
  <c r="E115" i="19"/>
  <c r="F118" i="19"/>
  <c r="E119" i="19"/>
  <c r="F122" i="19"/>
  <c r="E123" i="19"/>
  <c r="F126" i="19"/>
  <c r="E127" i="19"/>
  <c r="F130" i="19"/>
  <c r="E131" i="19"/>
  <c r="O29" i="14" l="1"/>
  <c r="P29" i="14" s="1"/>
  <c r="Q29" i="14" s="1"/>
  <c r="R2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22" authorId="0" shapeId="0" xr:uid="{C9DAC129-A154-4D2A-8EC5-4AAAD81C5F6D}">
      <text>
        <r>
          <rPr>
            <b/>
            <sz val="11"/>
            <color indexed="81"/>
            <rFont val="ArialMT"/>
          </rPr>
          <t>Tips:
P(</t>
        </r>
        <r>
          <rPr>
            <b/>
            <sz val="11"/>
            <color indexed="81"/>
            <rFont val="ＭＳ Ｐゴシック"/>
            <family val="3"/>
            <charset val="128"/>
          </rPr>
          <t>株価</t>
        </r>
        <r>
          <rPr>
            <b/>
            <sz val="11"/>
            <color indexed="81"/>
            <rFont val="ArialMT"/>
          </rPr>
          <t>A</t>
        </r>
        <r>
          <rPr>
            <b/>
            <sz val="11"/>
            <color indexed="81"/>
            <rFont val="ＭＳ Ｐゴシック"/>
            <family val="3"/>
            <charset val="128"/>
          </rPr>
          <t>＜</t>
        </r>
        <r>
          <rPr>
            <b/>
            <sz val="11"/>
            <color indexed="81"/>
            <rFont val="ArialMT"/>
          </rPr>
          <t>3000)</t>
        </r>
        <r>
          <rPr>
            <b/>
            <sz val="11"/>
            <color indexed="81"/>
            <rFont val="ＭＳ Ｐゴシック"/>
            <family val="3"/>
            <charset val="128"/>
          </rPr>
          <t>は、
株価</t>
        </r>
        <r>
          <rPr>
            <b/>
            <sz val="11"/>
            <color indexed="81"/>
            <rFont val="ArialMT"/>
          </rPr>
          <t>A</t>
        </r>
        <r>
          <rPr>
            <b/>
            <sz val="11"/>
            <color indexed="81"/>
            <rFont val="ＭＳ Ｐゴシック"/>
            <family val="3"/>
            <charset val="128"/>
          </rPr>
          <t>が</t>
        </r>
        <r>
          <rPr>
            <b/>
            <sz val="11"/>
            <color indexed="81"/>
            <rFont val="ArialMT"/>
          </rPr>
          <t>3000</t>
        </r>
        <r>
          <rPr>
            <b/>
            <sz val="11"/>
            <color indexed="81"/>
            <rFont val="ＭＳ Ｐゴシック"/>
            <family val="3"/>
            <charset val="128"/>
          </rPr>
          <t>円未満になる確率を表します。</t>
        </r>
      </text>
    </comment>
    <comment ref="M22" authorId="0" shapeId="0" xr:uid="{B45396DC-0E7B-4019-BF40-9488210BB0FE}">
      <text>
        <r>
          <rPr>
            <b/>
            <sz val="11"/>
            <color indexed="81"/>
            <rFont val="ArialMT"/>
          </rPr>
          <t>Tips:
P(</t>
        </r>
        <r>
          <rPr>
            <b/>
            <sz val="11"/>
            <color indexed="81"/>
            <rFont val="ＭＳ Ｐゴシック"/>
            <family val="3"/>
            <charset val="128"/>
          </rPr>
          <t>株価</t>
        </r>
        <r>
          <rPr>
            <b/>
            <sz val="11"/>
            <color indexed="81"/>
            <rFont val="ArialMT"/>
          </rPr>
          <t>B&lt;300)</t>
        </r>
        <r>
          <rPr>
            <b/>
            <sz val="11"/>
            <color indexed="81"/>
            <rFont val="ＭＳ Ｐゴシック"/>
            <family val="3"/>
            <charset val="128"/>
          </rPr>
          <t>は、
株価</t>
        </r>
        <r>
          <rPr>
            <b/>
            <sz val="11"/>
            <color indexed="81"/>
            <rFont val="ArialMT"/>
          </rPr>
          <t>B</t>
        </r>
        <r>
          <rPr>
            <b/>
            <sz val="11"/>
            <color indexed="81"/>
            <rFont val="ＭＳ Ｐゴシック"/>
            <family val="3"/>
            <charset val="128"/>
          </rPr>
          <t>が</t>
        </r>
        <r>
          <rPr>
            <b/>
            <sz val="11"/>
            <color indexed="81"/>
            <rFont val="ArialMT"/>
          </rPr>
          <t>300</t>
        </r>
        <r>
          <rPr>
            <b/>
            <sz val="11"/>
            <color indexed="81"/>
            <rFont val="ＭＳ Ｐゴシック"/>
            <family val="3"/>
            <charset val="128"/>
          </rPr>
          <t>円未満になる確率を表します。</t>
        </r>
      </text>
    </comment>
  </commentList>
</comments>
</file>

<file path=xl/sharedStrings.xml><?xml version="1.0" encoding="utf-8"?>
<sst xmlns="http://schemas.openxmlformats.org/spreadsheetml/2006/main" count="386" uniqueCount="241">
  <si>
    <t>基礎統計量</t>
    <rPh sb="0" eb="5">
      <t>キs</t>
    </rPh>
    <phoneticPr fontId="7"/>
  </si>
  <si>
    <t>ヒストグラム</t>
    <phoneticPr fontId="7"/>
  </si>
  <si>
    <t>最大値</t>
    <rPh sb="0" eb="2">
      <t>サイダ</t>
    </rPh>
    <rPh sb="2" eb="3">
      <t>アタ</t>
    </rPh>
    <phoneticPr fontId="7"/>
  </si>
  <si>
    <t>範囲</t>
    <rPh sb="0" eb="2">
      <t>ハン</t>
    </rPh>
    <phoneticPr fontId="7"/>
  </si>
  <si>
    <t>区画の上限</t>
    <rPh sb="0" eb="2">
      <t>クカk</t>
    </rPh>
    <rPh sb="3" eb="5">
      <t>ジョウg</t>
    </rPh>
    <phoneticPr fontId="7"/>
  </si>
  <si>
    <t>最小値</t>
    <rPh sb="0" eb="3">
      <t>サイsy</t>
    </rPh>
    <phoneticPr fontId="7"/>
  </si>
  <si>
    <t>平均値</t>
    <rPh sb="0" eb="2">
      <t>ヘイk</t>
    </rPh>
    <rPh sb="2" eb="3">
      <t>アタ</t>
    </rPh>
    <phoneticPr fontId="7"/>
  </si>
  <si>
    <t>中央値</t>
    <rPh sb="0" eb="3">
      <t>チュ</t>
    </rPh>
    <phoneticPr fontId="7"/>
  </si>
  <si>
    <t>標準偏差</t>
    <rPh sb="0" eb="4">
      <t>ヒョウジュ</t>
    </rPh>
    <phoneticPr fontId="7"/>
  </si>
  <si>
    <t>株価A</t>
    <rPh sb="0" eb="2">
      <t>カb</t>
    </rPh>
    <phoneticPr fontId="7"/>
  </si>
  <si>
    <t>株価B</t>
    <phoneticPr fontId="7"/>
  </si>
  <si>
    <t>株価A</t>
    <rPh sb="0" eb="2">
      <t>カブカ</t>
    </rPh>
    <phoneticPr fontId="7"/>
  </si>
  <si>
    <t>株価B</t>
    <rPh sb="0" eb="2">
      <t>カブカ</t>
    </rPh>
    <phoneticPr fontId="7"/>
  </si>
  <si>
    <t xml:space="preserve">  </t>
    <phoneticPr fontId="7"/>
  </si>
  <si>
    <t>株価A</t>
    <rPh sb="0" eb="2">
      <t>カブカ</t>
    </rPh>
    <phoneticPr fontId="7"/>
  </si>
  <si>
    <t>株価B</t>
    <rPh sb="0" eb="2">
      <t>カブカ</t>
    </rPh>
    <phoneticPr fontId="7"/>
  </si>
  <si>
    <t>【関数例】</t>
    <rPh sb="1" eb="3">
      <t>カンスウ</t>
    </rPh>
    <rPh sb="3" eb="4">
      <t>レイ</t>
    </rPh>
    <phoneticPr fontId="7"/>
  </si>
  <si>
    <t>最大値</t>
    <rPh sb="0" eb="3">
      <t>サイダイチ</t>
    </rPh>
    <phoneticPr fontId="7"/>
  </si>
  <si>
    <t>=MAX(数値,数値)</t>
    <rPh sb="5" eb="7">
      <t>スウチ</t>
    </rPh>
    <rPh sb="8" eb="10">
      <t>スウチ</t>
    </rPh>
    <phoneticPr fontId="7"/>
  </si>
  <si>
    <t>=QUARTILE.INC(配列,4)</t>
    <rPh sb="14" eb="16">
      <t>ハイレツ</t>
    </rPh>
    <phoneticPr fontId="7"/>
  </si>
  <si>
    <t>最小値</t>
    <rPh sb="0" eb="3">
      <t>サイショウチ</t>
    </rPh>
    <phoneticPr fontId="7"/>
  </si>
  <si>
    <t>=MIN(数値,数値)</t>
    <rPh sb="5" eb="7">
      <t>スウチ</t>
    </rPh>
    <rPh sb="8" eb="10">
      <t>スウチ</t>
    </rPh>
    <phoneticPr fontId="7"/>
  </si>
  <si>
    <t>=QUARTILE.INC(配列,0)</t>
    <rPh sb="14" eb="16">
      <t>ハイレツ</t>
    </rPh>
    <phoneticPr fontId="7"/>
  </si>
  <si>
    <t>平均値</t>
    <rPh sb="0" eb="3">
      <t>ヘイキンチ</t>
    </rPh>
    <phoneticPr fontId="7"/>
  </si>
  <si>
    <t>=AVERAGE(数値,数値)</t>
    <rPh sb="9" eb="11">
      <t>スウチ</t>
    </rPh>
    <rPh sb="12" eb="14">
      <t>スウチ</t>
    </rPh>
    <phoneticPr fontId="7"/>
  </si>
  <si>
    <t>中央値</t>
    <rPh sb="0" eb="2">
      <t>チュウオウ</t>
    </rPh>
    <rPh sb="2" eb="3">
      <t>チ</t>
    </rPh>
    <phoneticPr fontId="7"/>
  </si>
  <si>
    <t>=MEDIAN(数値,数値)</t>
    <rPh sb="8" eb="10">
      <t>スウチ</t>
    </rPh>
    <rPh sb="11" eb="13">
      <t>スウチ</t>
    </rPh>
    <phoneticPr fontId="7"/>
  </si>
  <si>
    <t>最頻値</t>
    <rPh sb="0" eb="3">
      <t>サイヒンチ</t>
    </rPh>
    <phoneticPr fontId="7"/>
  </si>
  <si>
    <t>=MODE(数値,数値)</t>
    <rPh sb="6" eb="8">
      <t>スウチ</t>
    </rPh>
    <rPh sb="9" eb="11">
      <t>スウチ</t>
    </rPh>
    <phoneticPr fontId="7"/>
  </si>
  <si>
    <t>25%点</t>
    <rPh sb="3" eb="4">
      <t>テン</t>
    </rPh>
    <phoneticPr fontId="7"/>
  </si>
  <si>
    <t>=QUARTILE.INC(配列,1)</t>
    <rPh sb="14" eb="16">
      <t>ハイレツ</t>
    </rPh>
    <phoneticPr fontId="7"/>
  </si>
  <si>
    <t>50%点</t>
    <rPh sb="3" eb="4">
      <t>テン</t>
    </rPh>
    <phoneticPr fontId="7"/>
  </si>
  <si>
    <t>=QUARTILE.INC(配列,2)</t>
    <rPh sb="14" eb="16">
      <t>ハイレツ</t>
    </rPh>
    <phoneticPr fontId="7"/>
  </si>
  <si>
    <t>75%点</t>
    <rPh sb="3" eb="4">
      <t>テン</t>
    </rPh>
    <phoneticPr fontId="7"/>
  </si>
  <si>
    <t>=QUARTILE.INC(配列,3)</t>
    <rPh sb="14" eb="16">
      <t>ハイレツ</t>
    </rPh>
    <phoneticPr fontId="7"/>
  </si>
  <si>
    <t>標準偏差</t>
    <rPh sb="0" eb="2">
      <t>ヒョウジュン</t>
    </rPh>
    <rPh sb="2" eb="4">
      <t>ヘンサ</t>
    </rPh>
    <phoneticPr fontId="7"/>
  </si>
  <si>
    <t>=STDEV(データ範囲)</t>
    <phoneticPr fontId="7"/>
  </si>
  <si>
    <t>標準偏差(母集団)</t>
    <rPh sb="0" eb="2">
      <t>ヒョウジュン</t>
    </rPh>
    <rPh sb="2" eb="4">
      <t>ヘンサ</t>
    </rPh>
    <rPh sb="5" eb="8">
      <t>ボシュウダン</t>
    </rPh>
    <phoneticPr fontId="7"/>
  </si>
  <si>
    <t>=STDEV.P(データ範囲)</t>
    <phoneticPr fontId="7"/>
  </si>
  <si>
    <t>標準偏差(標本)</t>
    <rPh sb="0" eb="2">
      <t>ヒョウジュン</t>
    </rPh>
    <rPh sb="2" eb="4">
      <t>ヘンサ</t>
    </rPh>
    <rPh sb="5" eb="7">
      <t>ヒョウホン</t>
    </rPh>
    <phoneticPr fontId="7"/>
  </si>
  <si>
    <t>=STDEV.S(データ範囲)</t>
    <phoneticPr fontId="7"/>
  </si>
  <si>
    <t>株価A（正規化）</t>
    <rPh sb="0" eb="2">
      <t>カブカ</t>
    </rPh>
    <rPh sb="4" eb="7">
      <t>セイキカ</t>
    </rPh>
    <phoneticPr fontId="7"/>
  </si>
  <si>
    <t>株価B（正規化）</t>
    <rPh sb="4" eb="7">
      <t>セイキカ</t>
    </rPh>
    <phoneticPr fontId="7"/>
  </si>
  <si>
    <r>
      <t xml:space="preserve">（１）　株価Aが３０００以下を変動する確率
</t>
    </r>
    <r>
      <rPr>
        <sz val="11"/>
        <color theme="1"/>
        <rFont val="游ゴシック"/>
        <family val="2"/>
        <charset val="128"/>
        <scheme val="minor"/>
      </rPr>
      <t xml:space="preserve">
</t>
    </r>
    <phoneticPr fontId="7"/>
  </si>
  <si>
    <r>
      <t>（２）　株価</t>
    </r>
    <r>
      <rPr>
        <b/>
        <sz val="11"/>
        <color rgb="FF000000"/>
        <rFont val="Calibri"/>
        <family val="2"/>
      </rPr>
      <t>B</t>
    </r>
    <r>
      <rPr>
        <b/>
        <sz val="11"/>
        <color rgb="FF000000"/>
        <rFont val="游ゴシック"/>
        <family val="3"/>
        <charset val="128"/>
        <scheme val="minor"/>
      </rPr>
      <t>が３００以上を変動する確率</t>
    </r>
  </si>
  <si>
    <r>
      <t>（２）　株価</t>
    </r>
    <r>
      <rPr>
        <sz val="11"/>
        <color rgb="FF000000"/>
        <rFont val="Calibri"/>
        <family val="2"/>
      </rPr>
      <t>B</t>
    </r>
    <r>
      <rPr>
        <sz val="11"/>
        <color rgb="FF000000"/>
        <rFont val="游ゴシック"/>
        <family val="3"/>
        <charset val="128"/>
        <scheme val="minor"/>
      </rPr>
      <t>が３００以上を変動する確率</t>
    </r>
  </si>
  <si>
    <t>①正規化せずに比較した場合</t>
    <rPh sb="1" eb="4">
      <t>セイキカ</t>
    </rPh>
    <rPh sb="7" eb="9">
      <t>ヒカク</t>
    </rPh>
    <rPh sb="11" eb="13">
      <t>バアイ</t>
    </rPh>
    <phoneticPr fontId="7"/>
  </si>
  <si>
    <t>②正規化して比較した場合</t>
    <rPh sb="1" eb="4">
      <t>セイキカ</t>
    </rPh>
    <rPh sb="6" eb="8">
      <t>ヒカク</t>
    </rPh>
    <rPh sb="10" eb="12">
      <t>バアイ</t>
    </rPh>
    <phoneticPr fontId="7"/>
  </si>
  <si>
    <t>3.正規化したデータを可視化して、正規化する前のの株価データと比較する。</t>
    <rPh sb="2" eb="5">
      <t>セイキカ</t>
    </rPh>
    <rPh sb="17" eb="20">
      <t>セイキカ</t>
    </rPh>
    <rPh sb="22" eb="23">
      <t>マエ</t>
    </rPh>
    <rPh sb="25" eb="27">
      <t>カブカ</t>
    </rPh>
    <rPh sb="31" eb="33">
      <t>ヒカク</t>
    </rPh>
    <phoneticPr fontId="7"/>
  </si>
  <si>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7"/>
  </si>
  <si>
    <r>
      <t xml:space="preserve">(2) </t>
    </r>
    <r>
      <rPr>
        <sz val="11"/>
        <color theme="1"/>
        <rFont val="游ゴシック"/>
        <family val="2"/>
        <charset val="128"/>
        <scheme val="minor"/>
      </rPr>
      <t>平均値と標準偏差を使って正規化して、可視化する。</t>
    </r>
    <rPh sb="22" eb="25">
      <t>カシカ</t>
    </rPh>
    <phoneticPr fontId="7"/>
  </si>
  <si>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7"/>
  </si>
  <si>
    <t>◎Excel自動計算設定方法</t>
    <rPh sb="6" eb="8">
      <t>ジドウ</t>
    </rPh>
    <rPh sb="8" eb="10">
      <t>ケイサン</t>
    </rPh>
    <rPh sb="10" eb="12">
      <t>セッテイ</t>
    </rPh>
    <rPh sb="12" eb="14">
      <t>ホウホウ</t>
    </rPh>
    <phoneticPr fontId="7"/>
  </si>
  <si>
    <t>※手動になっていると、セルに入力後自動で再計算されません。</t>
    <rPh sb="1" eb="3">
      <t>シュドウ</t>
    </rPh>
    <rPh sb="14" eb="16">
      <t>ニュウリョク</t>
    </rPh>
    <rPh sb="16" eb="17">
      <t>ゴ</t>
    </rPh>
    <rPh sb="17" eb="19">
      <t>ジドウ</t>
    </rPh>
    <rPh sb="20" eb="23">
      <t>サイケイサン</t>
    </rPh>
    <phoneticPr fontId="7"/>
  </si>
  <si>
    <t>◎Excel操作　説明</t>
    <rPh sb="6" eb="8">
      <t>ソウサ</t>
    </rPh>
    <rPh sb="9" eb="11">
      <t>セツメイ</t>
    </rPh>
    <phoneticPr fontId="7"/>
  </si>
  <si>
    <t>【内容１：セルを一括で選択する】</t>
    <rPh sb="1" eb="3">
      <t>ナイヨウ</t>
    </rPh>
    <rPh sb="8" eb="10">
      <t>イッカツ</t>
    </rPh>
    <rPh sb="11" eb="13">
      <t>センタク</t>
    </rPh>
    <phoneticPr fontId="7"/>
  </si>
  <si>
    <t>①セルを選択する。</t>
    <rPh sb="4" eb="6">
      <t>センタク</t>
    </rPh>
    <phoneticPr fontId="7"/>
  </si>
  <si>
    <t>②「Ctrl」＋「Shift」＋「↓」(下矢印）を同時に押す。</t>
    <rPh sb="20" eb="21">
      <t>シタ</t>
    </rPh>
    <rPh sb="21" eb="23">
      <t>ヤジルシ</t>
    </rPh>
    <rPh sb="25" eb="27">
      <t>ドウジ</t>
    </rPh>
    <rPh sb="28" eb="29">
      <t>オ</t>
    </rPh>
    <phoneticPr fontId="7"/>
  </si>
  <si>
    <t>③下記のようにデータが入力されている範囲を選択できる。</t>
    <rPh sb="1" eb="3">
      <t>カキ</t>
    </rPh>
    <rPh sb="11" eb="13">
      <t>ニュウリョク</t>
    </rPh>
    <rPh sb="18" eb="20">
      <t>ハンイ</t>
    </rPh>
    <rPh sb="21" eb="23">
      <t>センタク</t>
    </rPh>
    <phoneticPr fontId="7"/>
  </si>
  <si>
    <t>【内容２：計算式を一括でコピーする方法】</t>
    <rPh sb="1" eb="3">
      <t>ナイヨウ</t>
    </rPh>
    <phoneticPr fontId="7"/>
  </si>
  <si>
    <t>①セルに計算式を入れる。</t>
    <rPh sb="4" eb="7">
      <t>ケイサンシキ</t>
    </rPh>
    <rPh sb="8" eb="9">
      <t>イ</t>
    </rPh>
    <phoneticPr fontId="7"/>
  </si>
  <si>
    <t>②左記のようにカーソルをセルの右下に合わせ黒十字にする。</t>
    <rPh sb="1" eb="3">
      <t>サキ</t>
    </rPh>
    <rPh sb="15" eb="16">
      <t>ミギ</t>
    </rPh>
    <rPh sb="16" eb="17">
      <t>シタ</t>
    </rPh>
    <rPh sb="18" eb="19">
      <t>ア</t>
    </rPh>
    <rPh sb="21" eb="22">
      <t>クロ</t>
    </rPh>
    <rPh sb="22" eb="24">
      <t>ジュウジ</t>
    </rPh>
    <phoneticPr fontId="7"/>
  </si>
  <si>
    <t>③ダブルクリックする。</t>
    <phoneticPr fontId="7"/>
  </si>
  <si>
    <t>④データが入力されている範囲までコピーされる。</t>
    <rPh sb="5" eb="7">
      <t>ニュウリョク</t>
    </rPh>
    <rPh sb="12" eb="14">
      <t>ハンイ</t>
    </rPh>
    <phoneticPr fontId="7"/>
  </si>
  <si>
    <t>カーソルが黒十字になったら、ダブルクリックする。</t>
    <rPh sb="5" eb="6">
      <t>クロ</t>
    </rPh>
    <rPh sb="6" eb="8">
      <t>ジュウジ</t>
    </rPh>
    <phoneticPr fontId="7"/>
  </si>
  <si>
    <t>【内容３：絶対参照と相対参照】</t>
    <rPh sb="1" eb="3">
      <t>ナイヨウ</t>
    </rPh>
    <rPh sb="5" eb="7">
      <t>ゼッタイ</t>
    </rPh>
    <rPh sb="7" eb="9">
      <t>サンショウ</t>
    </rPh>
    <rPh sb="10" eb="12">
      <t>ソウタイ</t>
    </rPh>
    <rPh sb="12" eb="14">
      <t>サンショウ</t>
    </rPh>
    <phoneticPr fontId="7"/>
  </si>
  <si>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7"/>
  </si>
  <si>
    <t>・相対参照</t>
    <rPh sb="1" eb="3">
      <t>ソウタイ</t>
    </rPh>
    <rPh sb="3" eb="5">
      <t>サンショウ</t>
    </rPh>
    <phoneticPr fontId="7"/>
  </si>
  <si>
    <t>=A1</t>
    <phoneticPr fontId="7"/>
  </si>
  <si>
    <t>数式をコピーしたとき、コピー先でそこのセル範囲に合わせて行番号と列番号が変化する参照の仕方</t>
    <phoneticPr fontId="7"/>
  </si>
  <si>
    <t>・絶対参照</t>
    <phoneticPr fontId="7"/>
  </si>
  <si>
    <t>=$A$1</t>
    <phoneticPr fontId="7"/>
  </si>
  <si>
    <t>行・列ともに固定させる参照方法。</t>
    <phoneticPr fontId="7"/>
  </si>
  <si>
    <t>・絶対行参照</t>
    <phoneticPr fontId="7"/>
  </si>
  <si>
    <t>=A$1</t>
    <phoneticPr fontId="7"/>
  </si>
  <si>
    <t>列の一方を変化、行を固定にする複合型の参照方法。</t>
    <rPh sb="8" eb="9">
      <t>ギョウ</t>
    </rPh>
    <phoneticPr fontId="7"/>
  </si>
  <si>
    <t>・絶対列参照</t>
    <phoneticPr fontId="7"/>
  </si>
  <si>
    <t>=$A1</t>
    <phoneticPr fontId="7"/>
  </si>
  <si>
    <t>行の一方を変化、列を固定にする複合型の参照方法。</t>
    <rPh sb="8" eb="9">
      <t>レツ</t>
    </rPh>
    <phoneticPr fontId="7"/>
  </si>
  <si>
    <t>◎関数補足事項</t>
    <rPh sb="1" eb="3">
      <t>カンスウ</t>
    </rPh>
    <rPh sb="3" eb="5">
      <t>ホソク</t>
    </rPh>
    <rPh sb="5" eb="7">
      <t>ジコウ</t>
    </rPh>
    <phoneticPr fontId="7"/>
  </si>
  <si>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7"/>
  </si>
  <si>
    <t>代表値区分</t>
    <rPh sb="0" eb="2">
      <t>ダイヒョウ</t>
    </rPh>
    <rPh sb="2" eb="3">
      <t>チ</t>
    </rPh>
    <rPh sb="3" eb="5">
      <t>クブン</t>
    </rPh>
    <phoneticPr fontId="11"/>
  </si>
  <si>
    <t>関数</t>
    <rPh sb="0" eb="2">
      <t>カンスウ</t>
    </rPh>
    <phoneticPr fontId="7"/>
  </si>
  <si>
    <t>備考</t>
    <rPh sb="0" eb="2">
      <t>ビコウ</t>
    </rPh>
    <phoneticPr fontId="7"/>
  </si>
  <si>
    <t>平均値</t>
    <rPh sb="0" eb="3">
      <t>ヘイキンチ</t>
    </rPh>
    <phoneticPr fontId="11"/>
  </si>
  <si>
    <t>=AVERAGE(配列)</t>
    <phoneticPr fontId="7"/>
  </si>
  <si>
    <t>①この場合、平均値の計算はどのように行うか。</t>
    <rPh sb="3" eb="5">
      <t>バアイ</t>
    </rPh>
    <rPh sb="6" eb="9">
      <t>ヘイキンチ</t>
    </rPh>
    <rPh sb="10" eb="12">
      <t>ケイサン</t>
    </rPh>
    <rPh sb="18" eb="19">
      <t>オコナ</t>
    </rPh>
    <phoneticPr fontId="7"/>
  </si>
  <si>
    <r>
      <t>中央値(</t>
    </r>
    <r>
      <rPr>
        <sz val="12"/>
        <color theme="1"/>
        <rFont val="游ゴシック"/>
        <family val="2"/>
        <charset val="128"/>
        <scheme val="minor"/>
      </rPr>
      <t>50%点)</t>
    </r>
    <rPh sb="0" eb="2">
      <t>チュウオウ</t>
    </rPh>
    <rPh sb="2" eb="3">
      <t>チ</t>
    </rPh>
    <rPh sb="7" eb="8">
      <t>テン</t>
    </rPh>
    <phoneticPr fontId="11"/>
  </si>
  <si>
    <t>=MEDIAN(配列)</t>
    <rPh sb="8" eb="10">
      <t>ハイレツ</t>
    </rPh>
    <phoneticPr fontId="11"/>
  </si>
  <si>
    <t>=QUARTILE.INC(配列,2)と同じ。</t>
    <rPh sb="14" eb="16">
      <t>ハイレツ</t>
    </rPh>
    <rPh sb="20" eb="21">
      <t>オナ</t>
    </rPh>
    <phoneticPr fontId="11"/>
  </si>
  <si>
    <t>【単位：万円】</t>
    <rPh sb="1" eb="3">
      <t>タンイ</t>
    </rPh>
    <rPh sb="4" eb="6">
      <t>マンエン</t>
    </rPh>
    <phoneticPr fontId="7"/>
  </si>
  <si>
    <t>最頻値</t>
    <rPh sb="0" eb="3">
      <t>サイヒンチ</t>
    </rPh>
    <phoneticPr fontId="11"/>
  </si>
  <si>
    <t>=MODE(配列)</t>
    <rPh sb="6" eb="8">
      <t>ハイレツ</t>
    </rPh>
    <phoneticPr fontId="11"/>
  </si>
  <si>
    <t>男性１</t>
    <rPh sb="0" eb="2">
      <t>ダンセイ</t>
    </rPh>
    <phoneticPr fontId="7"/>
  </si>
  <si>
    <t>男性２</t>
    <rPh sb="0" eb="2">
      <t>ダンセイ</t>
    </rPh>
    <phoneticPr fontId="7"/>
  </si>
  <si>
    <t>男性３</t>
    <rPh sb="0" eb="2">
      <t>ダンセイ</t>
    </rPh>
    <phoneticPr fontId="7"/>
  </si>
  <si>
    <t>男性４</t>
    <rPh sb="0" eb="2">
      <t>ダンセイ</t>
    </rPh>
    <phoneticPr fontId="7"/>
  </si>
  <si>
    <t>男性５</t>
    <rPh sb="0" eb="2">
      <t>ダンセイ</t>
    </rPh>
    <phoneticPr fontId="7"/>
  </si>
  <si>
    <t>最小値</t>
    <rPh sb="0" eb="3">
      <t>サイショウチ</t>
    </rPh>
    <phoneticPr fontId="11"/>
  </si>
  <si>
    <t>=QUARTILE.INC(配列,0)</t>
    <rPh sb="14" eb="16">
      <t>ハイレツ</t>
    </rPh>
    <phoneticPr fontId="11"/>
  </si>
  <si>
    <t>=MIN(配列)と同じ。</t>
    <rPh sb="5" eb="7">
      <t>ハイレツ</t>
    </rPh>
    <rPh sb="9" eb="10">
      <t>オナ</t>
    </rPh>
    <phoneticPr fontId="11"/>
  </si>
  <si>
    <t>25%点</t>
    <rPh sb="3" eb="4">
      <t>テン</t>
    </rPh>
    <phoneticPr fontId="11"/>
  </si>
  <si>
    <t>=QUARTILE.INC(配列,1)</t>
    <rPh sb="14" eb="16">
      <t>ハイレツ</t>
    </rPh>
    <phoneticPr fontId="11"/>
  </si>
  <si>
    <t>=QUARTILE.INC(配列,2)</t>
    <rPh sb="14" eb="16">
      <t>ハイレツ</t>
    </rPh>
    <phoneticPr fontId="11"/>
  </si>
  <si>
    <t>=MEDIAN(配列)と同じ。</t>
    <rPh sb="8" eb="10">
      <t>ハイレツ</t>
    </rPh>
    <rPh sb="12" eb="13">
      <t>オナ</t>
    </rPh>
    <phoneticPr fontId="11"/>
  </si>
  <si>
    <t>(平均値)</t>
    <rPh sb="1" eb="4">
      <t>ヘイキンチ</t>
    </rPh>
    <phoneticPr fontId="7"/>
  </si>
  <si>
    <t>(10万円+4万円+2万円+5万円+8万円)÷5人=5.8万円</t>
    <rPh sb="3" eb="5">
      <t>マンエン</t>
    </rPh>
    <rPh sb="24" eb="25">
      <t>ニン</t>
    </rPh>
    <rPh sb="29" eb="31">
      <t>マンエン</t>
    </rPh>
    <phoneticPr fontId="7"/>
  </si>
  <si>
    <t>75%点</t>
    <rPh sb="3" eb="4">
      <t>テン</t>
    </rPh>
    <phoneticPr fontId="11"/>
  </si>
  <si>
    <t>=QUARTILE.INC(配列,3)</t>
    <rPh sb="14" eb="16">
      <t>ハイレツ</t>
    </rPh>
    <phoneticPr fontId="11"/>
  </si>
  <si>
    <t>最大値</t>
    <rPh sb="0" eb="3">
      <t>サイダイチ</t>
    </rPh>
    <phoneticPr fontId="11"/>
  </si>
  <si>
    <t>=QUARTILE.INC(配列,4)</t>
    <rPh sb="14" eb="16">
      <t>ハイレツ</t>
    </rPh>
    <phoneticPr fontId="11"/>
  </si>
  <si>
    <t>=MAX(配列)と同じ。</t>
    <rPh sb="5" eb="7">
      <t>ハイレツ</t>
    </rPh>
    <rPh sb="9" eb="10">
      <t>オナ</t>
    </rPh>
    <phoneticPr fontId="11"/>
  </si>
  <si>
    <t>=MIN(配列)</t>
    <rPh sb="5" eb="7">
      <t>ハイレツ</t>
    </rPh>
    <phoneticPr fontId="11"/>
  </si>
  <si>
    <t>=QUARTILE.INC(配列,0)とどちらも同じ。</t>
    <rPh sb="24" eb="25">
      <t>オナ</t>
    </rPh>
    <phoneticPr fontId="7"/>
  </si>
  <si>
    <t>②この場合、中央値の計算はどのように行うか。</t>
    <rPh sb="3" eb="5">
      <t>バアイ</t>
    </rPh>
    <rPh sb="6" eb="8">
      <t>チュウオウ</t>
    </rPh>
    <rPh sb="8" eb="9">
      <t>チ</t>
    </rPh>
    <rPh sb="10" eb="12">
      <t>ケイサン</t>
    </rPh>
    <rPh sb="18" eb="19">
      <t>オコナ</t>
    </rPh>
    <phoneticPr fontId="7"/>
  </si>
  <si>
    <t>=MAX(配列)</t>
    <rPh sb="5" eb="7">
      <t>ハイレツ</t>
    </rPh>
    <phoneticPr fontId="11"/>
  </si>
  <si>
    <t>=QUARTILE.INC(配列,4)とどちらも同じ。</t>
    <rPh sb="24" eb="25">
      <t>オナ</t>
    </rPh>
    <phoneticPr fontId="7"/>
  </si>
  <si>
    <t>標準偏差</t>
    <rPh sb="0" eb="2">
      <t>ヒョウジュン</t>
    </rPh>
    <rPh sb="2" eb="4">
      <t>ヘンサ</t>
    </rPh>
    <phoneticPr fontId="11"/>
  </si>
  <si>
    <t>=STDEV(配列)</t>
    <rPh sb="7" eb="9">
      <t>ハイレツ</t>
    </rPh>
    <phoneticPr fontId="7"/>
  </si>
  <si>
    <t>求められる値は標準偏差（標本）と同じ。</t>
    <rPh sb="0" eb="1">
      <t>モト</t>
    </rPh>
    <rPh sb="5" eb="6">
      <t>アタイ</t>
    </rPh>
    <rPh sb="7" eb="9">
      <t>ヒョウジュン</t>
    </rPh>
    <rPh sb="9" eb="11">
      <t>ヘンサ</t>
    </rPh>
    <rPh sb="12" eb="14">
      <t>ヒョウホン</t>
    </rPh>
    <rPh sb="16" eb="17">
      <t>オナ</t>
    </rPh>
    <phoneticPr fontId="11"/>
  </si>
  <si>
    <t>標準偏差(母集団)</t>
    <rPh sb="0" eb="2">
      <t>ヒョウジュン</t>
    </rPh>
    <rPh sb="2" eb="4">
      <t>ヘンサ</t>
    </rPh>
    <rPh sb="5" eb="8">
      <t>ボシュウダン</t>
    </rPh>
    <phoneticPr fontId="11"/>
  </si>
  <si>
    <t>=STDEV.P(配列)</t>
    <rPh sb="9" eb="11">
      <t>ハイレツ</t>
    </rPh>
    <phoneticPr fontId="7"/>
  </si>
  <si>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11"/>
  </si>
  <si>
    <t>標準偏差(標本)</t>
    <rPh sb="0" eb="2">
      <t>ヒョウジュン</t>
    </rPh>
    <rPh sb="2" eb="4">
      <t>ヘンサ</t>
    </rPh>
    <rPh sb="5" eb="7">
      <t>ヒョウホン</t>
    </rPh>
    <phoneticPr fontId="11"/>
  </si>
  <si>
    <t>=STDEV.S(配列)</t>
    <rPh sb="9" eb="11">
      <t>ハイレツ</t>
    </rPh>
    <phoneticPr fontId="7"/>
  </si>
  <si>
    <t>標本標準偏差のため、母集団より小さくなる。（n-1)</t>
    <rPh sb="0" eb="2">
      <t>ヒョウホン</t>
    </rPh>
    <rPh sb="2" eb="4">
      <t>ヒョウジュン</t>
    </rPh>
    <rPh sb="4" eb="6">
      <t>ヘンサ</t>
    </rPh>
    <rPh sb="10" eb="13">
      <t>ボシュウダン</t>
    </rPh>
    <rPh sb="15" eb="16">
      <t>チイ</t>
    </rPh>
    <phoneticPr fontId="11"/>
  </si>
  <si>
    <t>(中央値)</t>
    <rPh sb="1" eb="3">
      <t>チュウオウ</t>
    </rPh>
    <rPh sb="3" eb="4">
      <t>チ</t>
    </rPh>
    <phoneticPr fontId="7"/>
  </si>
  <si>
    <t>小さい順に並べて、ちょうど真ん中＝5万円</t>
    <rPh sb="0" eb="1">
      <t>チイ</t>
    </rPh>
    <rPh sb="3" eb="4">
      <t>ジュン</t>
    </rPh>
    <rPh sb="5" eb="6">
      <t>ナラ</t>
    </rPh>
    <rPh sb="13" eb="14">
      <t>マ</t>
    </rPh>
    <rPh sb="15" eb="16">
      <t>ナカ</t>
    </rPh>
    <rPh sb="18" eb="20">
      <t>マンエン</t>
    </rPh>
    <phoneticPr fontId="7"/>
  </si>
  <si>
    <t>◎25%点は最小値と中央値の真ん中。</t>
    <rPh sb="4" eb="5">
      <t>テン</t>
    </rPh>
    <rPh sb="6" eb="9">
      <t>サイショウチ</t>
    </rPh>
    <rPh sb="10" eb="12">
      <t>チュウオウ</t>
    </rPh>
    <rPh sb="12" eb="13">
      <t>チ</t>
    </rPh>
    <rPh sb="14" eb="15">
      <t>マ</t>
    </rPh>
    <rPh sb="16" eb="17">
      <t>ナカ</t>
    </rPh>
    <phoneticPr fontId="7"/>
  </si>
  <si>
    <t>◎75%点は最大値と中央値の真ん中。</t>
    <rPh sb="4" eb="5">
      <t>テン</t>
    </rPh>
    <rPh sb="6" eb="9">
      <t>サイダイチ</t>
    </rPh>
    <rPh sb="10" eb="12">
      <t>チュウオウ</t>
    </rPh>
    <rPh sb="12" eb="13">
      <t>チ</t>
    </rPh>
    <rPh sb="14" eb="15">
      <t>マ</t>
    </rPh>
    <rPh sb="16" eb="17">
      <t>ナカ</t>
    </rPh>
    <phoneticPr fontId="7"/>
  </si>
  <si>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7"/>
  </si>
  <si>
    <t>男性6</t>
    <rPh sb="0" eb="2">
      <t>ダンセイ</t>
    </rPh>
    <phoneticPr fontId="7"/>
  </si>
  <si>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7"/>
  </si>
  <si>
    <t>③標準偏差</t>
    <rPh sb="1" eb="3">
      <t>ヒョウジュン</t>
    </rPh>
    <rPh sb="3" eb="5">
      <t>ヘンサ</t>
    </rPh>
    <phoneticPr fontId="7"/>
  </si>
  <si>
    <t>⇒</t>
    <phoneticPr fontId="7"/>
  </si>
  <si>
    <t>⇒</t>
    <phoneticPr fontId="7"/>
  </si>
  <si>
    <t>実数</t>
    <rPh sb="0" eb="2">
      <t>ジッスウ</t>
    </rPh>
    <phoneticPr fontId="7"/>
  </si>
  <si>
    <t>平均</t>
    <rPh sb="0" eb="2">
      <t>ヘイキン</t>
    </rPh>
    <phoneticPr fontId="7"/>
  </si>
  <si>
    <t>差額</t>
    <rPh sb="0" eb="2">
      <t>サガク</t>
    </rPh>
    <phoneticPr fontId="7"/>
  </si>
  <si>
    <t>2乗</t>
    <rPh sb="1" eb="2">
      <t>ジョウ</t>
    </rPh>
    <phoneticPr fontId="7"/>
  </si>
  <si>
    <t>2乗合計</t>
    <rPh sb="1" eb="2">
      <t>ジョウ</t>
    </rPh>
    <rPh sb="2" eb="4">
      <t>ゴウケイ</t>
    </rPh>
    <phoneticPr fontId="7"/>
  </si>
  <si>
    <t>データ個数</t>
    <rPh sb="3" eb="5">
      <t>コスウ</t>
    </rPh>
    <phoneticPr fontId="7"/>
  </si>
  <si>
    <t>√</t>
    <phoneticPr fontId="7"/>
  </si>
  <si>
    <t>１．データから平均を求める。</t>
    <rPh sb="7" eb="9">
      <t>ヘイキン</t>
    </rPh>
    <rPh sb="10" eb="11">
      <t>モト</t>
    </rPh>
    <phoneticPr fontId="7"/>
  </si>
  <si>
    <t>２．各データから平均との差を求める。</t>
    <rPh sb="2" eb="3">
      <t>カク</t>
    </rPh>
    <rPh sb="8" eb="10">
      <t>ヘイキン</t>
    </rPh>
    <rPh sb="12" eb="13">
      <t>サ</t>
    </rPh>
    <rPh sb="14" eb="15">
      <t>モト</t>
    </rPh>
    <phoneticPr fontId="7"/>
  </si>
  <si>
    <t>３．差額を2乗する。</t>
    <rPh sb="2" eb="4">
      <t>サガク</t>
    </rPh>
    <rPh sb="6" eb="7">
      <t>ジョウ</t>
    </rPh>
    <phoneticPr fontId="7"/>
  </si>
  <si>
    <t>４．2乗した値をすべて合計し、データ個数で割り、√する。</t>
    <rPh sb="3" eb="4">
      <t>ジョウ</t>
    </rPh>
    <rPh sb="6" eb="7">
      <t>アタイ</t>
    </rPh>
    <rPh sb="11" eb="13">
      <t>ゴウケイ</t>
    </rPh>
    <rPh sb="18" eb="20">
      <t>コスウ</t>
    </rPh>
    <rPh sb="21" eb="22">
      <t>ワ</t>
    </rPh>
    <phoneticPr fontId="7"/>
  </si>
  <si>
    <t>５．これが標準偏差。</t>
    <rPh sb="5" eb="7">
      <t>ヒョウジュン</t>
    </rPh>
    <rPh sb="7" eb="9">
      <t>ヘンサ</t>
    </rPh>
    <phoneticPr fontId="7"/>
  </si>
  <si>
    <t>【標準偏差関数の注意点】</t>
    <rPh sb="1" eb="3">
      <t>ヒョウジュン</t>
    </rPh>
    <rPh sb="3" eb="5">
      <t>ヘンサ</t>
    </rPh>
    <rPh sb="5" eb="7">
      <t>カンスウ</t>
    </rPh>
    <rPh sb="8" eb="11">
      <t>チュウイテン</t>
    </rPh>
    <phoneticPr fontId="7"/>
  </si>
  <si>
    <t>※上記のデータで標準偏差を各関数で求めると…</t>
    <rPh sb="1" eb="3">
      <t>ジョウキ</t>
    </rPh>
    <rPh sb="8" eb="10">
      <t>ヒョウジュン</t>
    </rPh>
    <rPh sb="10" eb="12">
      <t>ヘンサ</t>
    </rPh>
    <rPh sb="13" eb="14">
      <t>カク</t>
    </rPh>
    <rPh sb="14" eb="16">
      <t>カンスウ</t>
    </rPh>
    <rPh sb="17" eb="18">
      <t>モト</t>
    </rPh>
    <phoneticPr fontId="7"/>
  </si>
  <si>
    <t>√</t>
    <phoneticPr fontId="7"/>
  </si>
  <si>
    <t>=O48/4</t>
    <phoneticPr fontId="7"/>
  </si>
  <si>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7"/>
  </si>
  <si>
    <t>=O57/5</t>
    <phoneticPr fontId="7"/>
  </si>
  <si>
    <t>←データ個数で割っているのが「母集団標準偏差」</t>
    <rPh sb="4" eb="6">
      <t>コスウ</t>
    </rPh>
    <rPh sb="7" eb="8">
      <t>ワ</t>
    </rPh>
    <rPh sb="15" eb="18">
      <t>ボシュウダン</t>
    </rPh>
    <rPh sb="18" eb="20">
      <t>ヒョウジュン</t>
    </rPh>
    <rPh sb="20" eb="22">
      <t>ヘンサ</t>
    </rPh>
    <phoneticPr fontId="7"/>
  </si>
  <si>
    <t>株価Aが3000以下</t>
    <rPh sb="0" eb="2">
      <t>カブカ</t>
    </rPh>
    <phoneticPr fontId="7"/>
  </si>
  <si>
    <r>
      <t>株価Bが</t>
    </r>
    <r>
      <rPr>
        <sz val="11"/>
        <color theme="1"/>
        <rFont val="游ゴシック"/>
        <family val="2"/>
        <charset val="128"/>
        <scheme val="minor"/>
      </rPr>
      <t>300以上</t>
    </r>
    <rPh sb="0" eb="2">
      <t>カブカ</t>
    </rPh>
    <rPh sb="7" eb="9">
      <t>イジョウ</t>
    </rPh>
    <phoneticPr fontId="7"/>
  </si>
  <si>
    <t>　Excel関数</t>
    <phoneticPr fontId="7"/>
  </si>
  <si>
    <r>
      <t>（１）　株価</t>
    </r>
    <r>
      <rPr>
        <b/>
        <sz val="11"/>
        <color rgb="FF000000"/>
        <rFont val="Calibri"/>
        <family val="2"/>
      </rPr>
      <t>A</t>
    </r>
    <r>
      <rPr>
        <b/>
        <sz val="11"/>
        <color rgb="FF000000"/>
        <rFont val="游ゴシック"/>
        <family val="3"/>
        <charset val="128"/>
        <scheme val="minor"/>
      </rPr>
      <t>が３０００以下を変動する確率</t>
    </r>
  </si>
  <si>
    <t>※3000円以下になる確率が求めたい確率なので、</t>
    <rPh sb="5" eb="6">
      <t>エン</t>
    </rPh>
    <phoneticPr fontId="7"/>
  </si>
  <si>
    <r>
      <t xml:space="preserve">・ </t>
    </r>
    <r>
      <rPr>
        <b/>
        <sz val="11"/>
        <color rgb="FFFF0000"/>
        <rFont val="游ゴシック"/>
        <family val="2"/>
        <charset val="128"/>
        <scheme val="minor"/>
      </rPr>
      <t>P(株価A&lt;3000)</t>
    </r>
    <rPh sb="4" eb="6">
      <t>カブカ</t>
    </rPh>
    <phoneticPr fontId="7"/>
  </si>
  <si>
    <t>=NORM.DIST(3000,3500,500,1)</t>
    <phoneticPr fontId="7"/>
  </si>
  <si>
    <t>=1-NORM.DIST(320,300,35,1)</t>
    <phoneticPr fontId="7"/>
  </si>
  <si>
    <r>
      <t xml:space="preserve">・ </t>
    </r>
    <r>
      <rPr>
        <b/>
        <sz val="11"/>
        <color rgb="FFFF0000"/>
        <rFont val="游ゴシック"/>
        <family val="3"/>
        <charset val="128"/>
        <scheme val="minor"/>
      </rPr>
      <t>1-P(株価B&lt;300)</t>
    </r>
    <rPh sb="6" eb="8">
      <t>カブカ</t>
    </rPh>
    <phoneticPr fontId="7"/>
  </si>
  <si>
    <t>※求める確率は、全体（=1）から、「300円未満になる確率」を差し引けば良いので、</t>
    <rPh sb="21" eb="22">
      <t>エン</t>
    </rPh>
    <rPh sb="22" eb="24">
      <t>ミマン</t>
    </rPh>
    <phoneticPr fontId="7"/>
  </si>
  <si>
    <t>（３）　演習２の答えと比較せよ</t>
  </si>
  <si>
    <t>求めたい確率は色付けした部分となる。</t>
    <rPh sb="7" eb="8">
      <t>イロ</t>
    </rPh>
    <rPh sb="8" eb="9">
      <t>ヅ</t>
    </rPh>
    <rPh sb="12" eb="14">
      <t>ブブン</t>
    </rPh>
    <phoneticPr fontId="7"/>
  </si>
  <si>
    <r>
      <t>◎よって、株価Aが3000円以下を変動する確率は、「</t>
    </r>
    <r>
      <rPr>
        <b/>
        <sz val="11"/>
        <color rgb="FFFF0000"/>
        <rFont val="游ゴシック"/>
        <family val="3"/>
        <charset val="128"/>
        <scheme val="minor"/>
      </rPr>
      <t>0.1587</t>
    </r>
    <r>
      <rPr>
        <b/>
        <sz val="11"/>
        <color theme="1"/>
        <rFont val="游ゴシック"/>
        <family val="3"/>
        <charset val="128"/>
        <scheme val="minor"/>
      </rPr>
      <t>」となる。</t>
    </r>
    <rPh sb="5" eb="7">
      <t>カブカ</t>
    </rPh>
    <rPh sb="13" eb="14">
      <t>エン</t>
    </rPh>
    <rPh sb="14" eb="16">
      <t>イカ</t>
    </rPh>
    <rPh sb="17" eb="19">
      <t>ヘンドウ</t>
    </rPh>
    <phoneticPr fontId="7"/>
  </si>
  <si>
    <r>
      <t>◎よって、株価Bが300円以上を変動する確率は、「</t>
    </r>
    <r>
      <rPr>
        <b/>
        <sz val="11"/>
        <color rgb="FFFF0000"/>
        <rFont val="游ゴシック"/>
        <family val="3"/>
        <charset val="128"/>
        <scheme val="minor"/>
      </rPr>
      <t>0.7161</t>
    </r>
    <r>
      <rPr>
        <b/>
        <sz val="11"/>
        <color theme="1"/>
        <rFont val="游ゴシック"/>
        <family val="3"/>
        <charset val="128"/>
        <scheme val="minor"/>
      </rPr>
      <t>」となる。</t>
    </r>
    <rPh sb="5" eb="7">
      <t>カブカ</t>
    </rPh>
    <rPh sb="12" eb="15">
      <t>エンイジョウ</t>
    </rPh>
    <rPh sb="16" eb="18">
      <t>ヘンドウ</t>
    </rPh>
    <phoneticPr fontId="7"/>
  </si>
  <si>
    <r>
      <t>3</t>
    </r>
    <r>
      <rPr>
        <sz val="11"/>
        <color theme="1"/>
        <rFont val="游ゴシック"/>
        <family val="2"/>
        <charset val="128"/>
        <scheme val="minor"/>
      </rPr>
      <t>. COUNT関数を用いて、株価Aのデータがいくつあるか求める。</t>
    </r>
    <rPh sb="8" eb="10">
      <t>カンスウ</t>
    </rPh>
    <rPh sb="11" eb="12">
      <t>モチ</t>
    </rPh>
    <rPh sb="15" eb="17">
      <t>カブカ</t>
    </rPh>
    <rPh sb="29" eb="30">
      <t>モト</t>
    </rPh>
    <phoneticPr fontId="7"/>
  </si>
  <si>
    <t xml:space="preserve">（１）　株価Aが３０００円以下を変動する確率
</t>
    <rPh sb="12" eb="13">
      <t>エン</t>
    </rPh>
    <phoneticPr fontId="7"/>
  </si>
  <si>
    <t xml:space="preserve">（１）　株価Bが３００円以上を変動する確率
</t>
    <rPh sb="11" eb="12">
      <t>エン</t>
    </rPh>
    <rPh sb="12" eb="14">
      <t>イジョウ</t>
    </rPh>
    <phoneticPr fontId="7"/>
  </si>
  <si>
    <t>1. IF関数を用いて、株価Bが300円以上のとき「1」、300円より小さいときは「0」とする。</t>
    <rPh sb="5" eb="7">
      <t>カンスウ</t>
    </rPh>
    <rPh sb="8" eb="9">
      <t>モチ</t>
    </rPh>
    <rPh sb="12" eb="14">
      <t>カブカ</t>
    </rPh>
    <rPh sb="19" eb="20">
      <t>エン</t>
    </rPh>
    <rPh sb="20" eb="22">
      <t>イジョウ</t>
    </rPh>
    <rPh sb="32" eb="33">
      <t>エン</t>
    </rPh>
    <rPh sb="35" eb="36">
      <t>チイ</t>
    </rPh>
    <phoneticPr fontId="7"/>
  </si>
  <si>
    <t>2. SUM関数を用いて、株価Bが300円以上のときのデータの個数を求める。</t>
    <rPh sb="6" eb="8">
      <t>カンスウ</t>
    </rPh>
    <rPh sb="9" eb="10">
      <t>モチ</t>
    </rPh>
    <rPh sb="13" eb="15">
      <t>カブカ</t>
    </rPh>
    <rPh sb="20" eb="21">
      <t>エン</t>
    </rPh>
    <rPh sb="21" eb="23">
      <t>イジョウ</t>
    </rPh>
    <rPh sb="31" eb="33">
      <t>コスウ</t>
    </rPh>
    <rPh sb="34" eb="35">
      <t>モト</t>
    </rPh>
    <phoneticPr fontId="7"/>
  </si>
  <si>
    <t>3. COUNT関数を用いて、株価Bのデータがいくつあるか求める。</t>
    <rPh sb="8" eb="10">
      <t>カンスウ</t>
    </rPh>
    <rPh sb="11" eb="12">
      <t>モチ</t>
    </rPh>
    <rPh sb="15" eb="17">
      <t>カブカ</t>
    </rPh>
    <rPh sb="29" eb="30">
      <t>モト</t>
    </rPh>
    <phoneticPr fontId="7"/>
  </si>
  <si>
    <t>2. SUM関数を用いて、株価Aが3000円以下のときのデータの個数を求める。</t>
    <rPh sb="6" eb="8">
      <t>カンスウ</t>
    </rPh>
    <rPh sb="9" eb="10">
      <t>モチ</t>
    </rPh>
    <rPh sb="13" eb="15">
      <t>カブカ</t>
    </rPh>
    <rPh sb="21" eb="22">
      <t>エン</t>
    </rPh>
    <rPh sb="22" eb="24">
      <t>イカ</t>
    </rPh>
    <rPh sb="32" eb="34">
      <t>コスウ</t>
    </rPh>
    <rPh sb="35" eb="36">
      <t>モト</t>
    </rPh>
    <phoneticPr fontId="7"/>
  </si>
  <si>
    <t>1. IF関数を用いて、株価Aが3000円以下のとき「1」、3000円より大きいときは「0」とする。</t>
    <rPh sb="5" eb="7">
      <t>カンスウ</t>
    </rPh>
    <rPh sb="8" eb="9">
      <t>モチ</t>
    </rPh>
    <rPh sb="12" eb="14">
      <t>カブカ</t>
    </rPh>
    <rPh sb="20" eb="23">
      <t>エンイカ</t>
    </rPh>
    <rPh sb="34" eb="35">
      <t>エン</t>
    </rPh>
    <rPh sb="37" eb="38">
      <t>オオ</t>
    </rPh>
    <phoneticPr fontId="7"/>
  </si>
  <si>
    <r>
      <t>E</t>
    </r>
    <r>
      <rPr>
        <sz val="11"/>
        <color theme="1"/>
        <rFont val="游ゴシック"/>
        <family val="2"/>
        <charset val="128"/>
        <scheme val="minor"/>
      </rPr>
      <t>XCEL関数</t>
    </r>
    <rPh sb="5" eb="7">
      <t>カンスウ</t>
    </rPh>
    <phoneticPr fontId="7"/>
  </si>
  <si>
    <t>=SUM(D10:D113)</t>
    <phoneticPr fontId="7"/>
  </si>
  <si>
    <t>=COUNT(D10:D113)</t>
    <phoneticPr fontId="7"/>
  </si>
  <si>
    <r>
      <t>=SUM(E</t>
    </r>
    <r>
      <rPr>
        <sz val="11"/>
        <color theme="1"/>
        <rFont val="游ゴシック"/>
        <family val="2"/>
        <charset val="128"/>
        <scheme val="minor"/>
      </rPr>
      <t>10:</t>
    </r>
    <r>
      <rPr>
        <sz val="11"/>
        <color theme="1"/>
        <rFont val="游ゴシック"/>
        <family val="2"/>
        <charset val="128"/>
        <scheme val="minor"/>
      </rPr>
      <t>E</t>
    </r>
    <r>
      <rPr>
        <sz val="11"/>
        <color theme="1"/>
        <rFont val="游ゴシック"/>
        <family val="2"/>
        <charset val="128"/>
        <scheme val="minor"/>
      </rPr>
      <t>113)</t>
    </r>
    <phoneticPr fontId="7"/>
  </si>
  <si>
    <r>
      <t>=COUNT(E</t>
    </r>
    <r>
      <rPr>
        <sz val="11"/>
        <color theme="1"/>
        <rFont val="游ゴシック"/>
        <family val="2"/>
        <charset val="128"/>
        <scheme val="minor"/>
      </rPr>
      <t>10</t>
    </r>
    <r>
      <rPr>
        <sz val="11"/>
        <color theme="1"/>
        <rFont val="游ゴシック"/>
        <family val="2"/>
        <charset val="128"/>
        <scheme val="minor"/>
      </rPr>
      <t>:E</t>
    </r>
    <r>
      <rPr>
        <sz val="11"/>
        <color theme="1"/>
        <rFont val="游ゴシック"/>
        <family val="2"/>
        <charset val="128"/>
        <scheme val="minor"/>
      </rPr>
      <t>113)</t>
    </r>
    <phoneticPr fontId="7"/>
  </si>
  <si>
    <t>演習2でデータの数を数えて求めたものとほぼ一致する。</t>
    <rPh sb="0" eb="2">
      <t>エンシュウ</t>
    </rPh>
    <rPh sb="8" eb="9">
      <t>カズ</t>
    </rPh>
    <rPh sb="10" eb="11">
      <t>カゾ</t>
    </rPh>
    <rPh sb="13" eb="14">
      <t>モト</t>
    </rPh>
    <rPh sb="21" eb="23">
      <t>イッチ</t>
    </rPh>
    <phoneticPr fontId="7"/>
  </si>
  <si>
    <t>4. 2の結果を3の結果で割って確率を求める。</t>
    <rPh sb="5" eb="7">
      <t>ケッカ</t>
    </rPh>
    <rPh sb="10" eb="12">
      <t>ケッカ</t>
    </rPh>
    <rPh sb="13" eb="14">
      <t>ワ</t>
    </rPh>
    <rPh sb="16" eb="18">
      <t>カクリツ</t>
    </rPh>
    <rPh sb="19" eb="20">
      <t>モト</t>
    </rPh>
    <phoneticPr fontId="7"/>
  </si>
  <si>
    <r>
      <t>◎よって、株価Aが3000円以下を変動する確率は、「</t>
    </r>
    <r>
      <rPr>
        <sz val="11"/>
        <color rgb="FFFF0000"/>
        <rFont val="游ゴシック"/>
        <family val="3"/>
        <charset val="128"/>
        <scheme val="minor"/>
      </rPr>
      <t>0.1538</t>
    </r>
    <r>
      <rPr>
        <sz val="11"/>
        <color theme="1"/>
        <rFont val="游ゴシック"/>
        <family val="2"/>
        <charset val="128"/>
        <scheme val="minor"/>
      </rPr>
      <t>」となる。</t>
    </r>
    <phoneticPr fontId="7"/>
  </si>
  <si>
    <r>
      <t>◎よって、株価Bが300円以上を変動する確率は、「</t>
    </r>
    <r>
      <rPr>
        <sz val="11"/>
        <color rgb="FFFF0000"/>
        <rFont val="游ゴシック"/>
        <family val="3"/>
        <charset val="128"/>
        <scheme val="minor"/>
      </rPr>
      <t>0.7115</t>
    </r>
    <r>
      <rPr>
        <sz val="11"/>
        <color theme="1"/>
        <rFont val="游ゴシック"/>
        <family val="2"/>
        <charset val="128"/>
        <scheme val="minor"/>
      </rPr>
      <t>」となる。</t>
    </r>
    <rPh sb="13" eb="15">
      <t>イジョウ</t>
    </rPh>
    <phoneticPr fontId="7"/>
  </si>
  <si>
    <t>求めたい確率は色付けした部分となる。</t>
    <rPh sb="0" eb="1">
      <t>モト</t>
    </rPh>
    <rPh sb="4" eb="6">
      <t>カクリツ</t>
    </rPh>
    <rPh sb="7" eb="8">
      <t>イロ</t>
    </rPh>
    <rPh sb="8" eb="9">
      <t>ヅ</t>
    </rPh>
    <rPh sb="12" eb="14">
      <t>ブブン</t>
    </rPh>
    <phoneticPr fontId="7"/>
  </si>
  <si>
    <t xml:space="preserve">date </t>
  </si>
  <si>
    <t xml:space="preserve"> アクセス数</t>
    <rPh sb="0" eb="2">
      <t>ウリアゲ</t>
    </rPh>
    <phoneticPr fontId="7"/>
  </si>
  <si>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</si>
  <si>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</si>
  <si>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3. 折れ線グラフを選択して、(1)の結果と合わせて可視化する。</t>
    <rPh sb="3" eb="4">
      <t>オ</t>
    </rPh>
    <rPh sb="5" eb="6">
      <t>セン</t>
    </rPh>
    <rPh sb="10" eb="12">
      <t>センタク</t>
    </rPh>
    <rPh sb="19" eb="21">
      <t>ケッカ</t>
    </rPh>
    <rPh sb="22" eb="23">
      <t>ア</t>
    </rPh>
    <rPh sb="26" eb="29">
      <t>カシカ</t>
    </rPh>
    <phoneticPr fontId="7"/>
  </si>
  <si>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7"/>
  </si>
  <si>
    <t>標準偏差移動平均</t>
    <rPh sb="0" eb="2">
      <t>ヒョウジュン</t>
    </rPh>
    <rPh sb="2" eb="4">
      <t>ヘンサ</t>
    </rPh>
    <rPh sb="4" eb="6">
      <t>イドウ</t>
    </rPh>
    <rPh sb="6" eb="8">
      <t>ヘイキン</t>
    </rPh>
    <phoneticPr fontId="7"/>
  </si>
  <si>
    <t>30日間移動平均</t>
    <rPh sb="2" eb="3">
      <t>ニチ</t>
    </rPh>
    <rPh sb="3" eb="4">
      <t>カン</t>
    </rPh>
    <rPh sb="4" eb="6">
      <t>イドウ</t>
    </rPh>
    <rPh sb="6" eb="8">
      <t>ヘイキン</t>
    </rPh>
    <phoneticPr fontId="7"/>
  </si>
  <si>
    <t>移動平均＋2σ</t>
    <rPh sb="0" eb="2">
      <t>イドウ</t>
    </rPh>
    <rPh sb="2" eb="4">
      <t>ヘイキン</t>
    </rPh>
    <phoneticPr fontId="7"/>
  </si>
  <si>
    <t>移動平均-2σ</t>
    <rPh sb="0" eb="2">
      <t>イドウ</t>
    </rPh>
    <rPh sb="2" eb="4">
      <t>ヘイキン</t>
    </rPh>
    <phoneticPr fontId="7"/>
  </si>
  <si>
    <t>データ区間</t>
  </si>
  <si>
    <t>次の級</t>
  </si>
  <si>
    <t>頻度</t>
  </si>
  <si>
    <t>▮範囲の意味</t>
    <rPh sb="1" eb="3">
      <t>ハンイ</t>
    </rPh>
    <rPh sb="4" eb="6">
      <t>イミ</t>
    </rPh>
    <phoneticPr fontId="7"/>
  </si>
  <si>
    <t>(2200-2700]</t>
    <phoneticPr fontId="7"/>
  </si>
  <si>
    <t>2200より大きく2700以下</t>
    <rPh sb="6" eb="7">
      <t>オオ</t>
    </rPh>
    <rPh sb="13" eb="15">
      <t>イカ</t>
    </rPh>
    <phoneticPr fontId="7"/>
  </si>
  <si>
    <t>※2200は入らない。</t>
    <rPh sb="6" eb="7">
      <t>ハイ</t>
    </rPh>
    <phoneticPr fontId="7"/>
  </si>
  <si>
    <t>※厳密に言うと2200.00000000...1以上。</t>
    <rPh sb="1" eb="3">
      <t>ゲンミツ</t>
    </rPh>
    <rPh sb="4" eb="5">
      <t>イ</t>
    </rPh>
    <rPh sb="24" eb="26">
      <t>イジョウ</t>
    </rPh>
    <phoneticPr fontId="7"/>
  </si>
  <si>
    <t>１．Excelバーから「データ」→「データ分析」→ヒストグラムを選択</t>
    <rPh sb="21" eb="23">
      <t>ブンセキ</t>
    </rPh>
    <rPh sb="32" eb="34">
      <t>センタク</t>
    </rPh>
    <phoneticPr fontId="7"/>
  </si>
  <si>
    <t>２．入力範囲／データ区間を選択し、出力先も選択する。</t>
    <rPh sb="2" eb="4">
      <t>ニュウリョク</t>
    </rPh>
    <rPh sb="4" eb="6">
      <t>ハンイ</t>
    </rPh>
    <rPh sb="10" eb="12">
      <t>クカン</t>
    </rPh>
    <rPh sb="13" eb="15">
      <t>センタク</t>
    </rPh>
    <rPh sb="17" eb="19">
      <t>シュツリョク</t>
    </rPh>
    <rPh sb="19" eb="20">
      <t>サキ</t>
    </rPh>
    <rPh sb="21" eb="23">
      <t>センタク</t>
    </rPh>
    <phoneticPr fontId="7"/>
  </si>
  <si>
    <t>３．相対頻度を追加する。</t>
    <rPh sb="2" eb="4">
      <t>ソウタイ</t>
    </rPh>
    <rPh sb="4" eb="6">
      <t>ヒンド</t>
    </rPh>
    <rPh sb="7" eb="9">
      <t>ツイカ</t>
    </rPh>
    <phoneticPr fontId="7"/>
  </si>
  <si>
    <t>４．Excelツールバーから「挿入」→グラフを作成する。</t>
    <rPh sb="15" eb="17">
      <t>ソウニュウ</t>
    </rPh>
    <rPh sb="23" eb="25">
      <t>サクセイ</t>
    </rPh>
    <phoneticPr fontId="7"/>
  </si>
  <si>
    <r>
      <t>　　※x軸と</t>
    </r>
    <r>
      <rPr>
        <sz val="9"/>
        <color theme="1"/>
        <rFont val="游ゴシック"/>
        <family val="3"/>
        <charset val="128"/>
        <scheme val="minor"/>
      </rPr>
      <t>y軸のデータ選択を間違えないよう気を付ける。</t>
    </r>
    <rPh sb="4" eb="5">
      <t>ジク</t>
    </rPh>
    <rPh sb="7" eb="8">
      <t>ジク</t>
    </rPh>
    <rPh sb="12" eb="14">
      <t>センタク</t>
    </rPh>
    <rPh sb="15" eb="17">
      <t>マチガ</t>
    </rPh>
    <rPh sb="22" eb="23">
      <t>キ</t>
    </rPh>
    <rPh sb="24" eb="25">
      <t>ツ</t>
    </rPh>
    <phoneticPr fontId="7"/>
  </si>
  <si>
    <t>相対頻度</t>
    <rPh sb="0" eb="2">
      <t>ソウタイ</t>
    </rPh>
    <rPh sb="2" eb="4">
      <t>ヒンド</t>
    </rPh>
    <phoneticPr fontId="7"/>
  </si>
  <si>
    <t>株価A</t>
    <rPh sb="0" eb="2">
      <t>カブカ</t>
    </rPh>
    <phoneticPr fontId="7"/>
  </si>
  <si>
    <t>株価B</t>
    <rPh sb="0" eb="2">
      <t>カブカ</t>
    </rPh>
    <phoneticPr fontId="7"/>
  </si>
  <si>
    <t>(2300-2600]</t>
    <phoneticPr fontId="7"/>
  </si>
  <si>
    <t>(2600-2900]</t>
    <phoneticPr fontId="7"/>
  </si>
  <si>
    <t>(2900-3200]</t>
    <phoneticPr fontId="7"/>
  </si>
  <si>
    <t>(3200-3500]</t>
    <phoneticPr fontId="7"/>
  </si>
  <si>
    <t>(3500-3800]</t>
    <phoneticPr fontId="7"/>
  </si>
  <si>
    <t>(3800-4100]</t>
    <phoneticPr fontId="7"/>
  </si>
  <si>
    <t>(4100-4400]</t>
    <phoneticPr fontId="7"/>
  </si>
  <si>
    <t>(4400-4700]</t>
    <phoneticPr fontId="7"/>
  </si>
  <si>
    <t>(4700-5000]</t>
    <phoneticPr fontId="7"/>
  </si>
  <si>
    <t>(5000-5300]</t>
    <phoneticPr fontId="7"/>
  </si>
  <si>
    <t>(5300-5600]</t>
    <phoneticPr fontId="7"/>
  </si>
  <si>
    <t>(240-260]</t>
    <phoneticPr fontId="7"/>
  </si>
  <si>
    <t>(260-280]</t>
    <phoneticPr fontId="7"/>
  </si>
  <si>
    <t>(280-300]</t>
    <phoneticPr fontId="7"/>
  </si>
  <si>
    <t>(300-320]</t>
    <phoneticPr fontId="7"/>
  </si>
  <si>
    <t>(320-340]</t>
    <phoneticPr fontId="7"/>
  </si>
  <si>
    <t>(340-360]</t>
    <phoneticPr fontId="7"/>
  </si>
  <si>
    <t>(360-380]</t>
    <phoneticPr fontId="7"/>
  </si>
  <si>
    <t>(380-400]</t>
    <phoneticPr fontId="7"/>
  </si>
  <si>
    <t>(400-420]</t>
    <phoneticPr fontId="7"/>
  </si>
  <si>
    <t>(420-440]</t>
    <phoneticPr fontId="7"/>
  </si>
  <si>
    <t>(440-460]</t>
    <phoneticPr fontId="7"/>
  </si>
  <si>
    <t>階級幅</t>
    <rPh sb="0" eb="2">
      <t>カイキュウ</t>
    </rPh>
    <rPh sb="2" eb="3">
      <t>ハバ</t>
    </rPh>
    <phoneticPr fontId="7"/>
  </si>
  <si>
    <t>範囲</t>
    <rPh sb="0" eb="2">
      <t>ハンイ</t>
    </rPh>
    <phoneticPr fontId="7"/>
  </si>
  <si>
    <t>平均値</t>
    <rPh sb="0" eb="3">
      <t>ヘイキンチ</t>
    </rPh>
    <phoneticPr fontId="7"/>
  </si>
  <si>
    <t>標準偏差</t>
    <rPh sb="0" eb="2">
      <t>ヒョウジュン</t>
    </rPh>
    <rPh sb="2" eb="4">
      <t>ヘンサ</t>
    </rPh>
    <phoneticPr fontId="7"/>
  </si>
  <si>
    <t>1. 移動平均＋2σの欄に、移動平均に標準偏差を加えた値を入力する。</t>
    <rPh sb="3" eb="5">
      <t>イドウ</t>
    </rPh>
    <rPh sb="5" eb="7">
      <t>ヘイキン</t>
    </rPh>
    <rPh sb="11" eb="12">
      <t>ラン</t>
    </rPh>
    <rPh sb="14" eb="16">
      <t>イドウ</t>
    </rPh>
    <rPh sb="16" eb="18">
      <t>ヘイキン</t>
    </rPh>
    <rPh sb="19" eb="21">
      <t>ヒョウジュン</t>
    </rPh>
    <rPh sb="21" eb="23">
      <t>ヘンサ</t>
    </rPh>
    <rPh sb="24" eb="25">
      <t>クワ</t>
    </rPh>
    <rPh sb="27" eb="28">
      <t>アタイ</t>
    </rPh>
    <rPh sb="29" eb="31">
      <t>ニュウリョク</t>
    </rPh>
    <phoneticPr fontId="7"/>
  </si>
  <si>
    <t>2. 移動平均-2σの欄に、移動平均に標準偏差を差し引いた値を入力する。</t>
    <rPh sb="3" eb="5">
      <t>イドウ</t>
    </rPh>
    <rPh sb="5" eb="7">
      <t>ヘイキン</t>
    </rPh>
    <rPh sb="11" eb="12">
      <t>ラン</t>
    </rPh>
    <rPh sb="14" eb="16">
      <t>イドウ</t>
    </rPh>
    <rPh sb="16" eb="18">
      <t>ヘイキン</t>
    </rPh>
    <rPh sb="19" eb="21">
      <t>ヒョウジュン</t>
    </rPh>
    <rPh sb="21" eb="23">
      <t>ヘンサ</t>
    </rPh>
    <rPh sb="24" eb="25">
      <t>サ</t>
    </rPh>
    <rPh sb="26" eb="27">
      <t>ヒ</t>
    </rPh>
    <rPh sb="29" eb="30">
      <t>アタイ</t>
    </rPh>
    <rPh sb="31" eb="33">
      <t>ニュウリョク</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</si>
</sst>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38">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1"/>
      <color rgb="FFFF0000"/>
      <name val="游ゴシック"/>
      <family val="2"/>
      <charset val="128"/>
      <scheme val="minor"/>
    </font>
    <font>
      <b/>
      <sz val="11"/>
      <color theme="1"/>
      <name val="游ゴシック"/>
      <family val="2"/>
      <charset val="128"/>
      <scheme val="minor"/>
    </font>
    <font>
      <b/>
      <sz val="9"/>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b/>
      <sz val="11"/>
      <color rgb="FF000000"/>
      <name val="Calibri"/>
      <family val="2"/>
    </font>
    <font>
      <b/>
      <sz val="11"/>
      <color rgb="FF000000"/>
      <name val="游ゴシック"/>
      <family val="3"/>
      <charset val="128"/>
      <scheme val="minor"/>
    </font>
    <font>
      <sz val="11"/>
      <color rgb="FF000000"/>
      <name val="游ゴシック"/>
      <family val="3"/>
      <charset val="128"/>
      <scheme val="minor"/>
    </font>
    <font>
      <sz val="11"/>
      <color rgb="FF000000"/>
      <name val="Calibri"/>
      <family val="2"/>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b/>
      <sz val="11"/>
      <color rgb="FFFF0000"/>
      <name val="游ゴシック"/>
      <family val="2"/>
      <charset val="128"/>
      <scheme val="minor"/>
    </font>
    <font>
      <b/>
      <sz val="11"/>
      <color indexed="81"/>
      <name val="ArialMT"/>
    </font>
    <font>
      <b/>
      <sz val="11"/>
      <color indexed="81"/>
      <name val="ＭＳ Ｐゴシック"/>
      <family val="3"/>
      <charset val="128"/>
    </font>
    <font>
      <sz val="11"/>
      <color rgb="FFFF0000"/>
      <name val="游ゴシック"/>
      <family val="3"/>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
      <sz val="10"/>
      <color theme="1"/>
      <name val="游ゴシック"/>
      <family val="2"/>
      <charset val="128"/>
      <scheme val="minor"/>
    </font>
    <font>
      <sz val="12"/>
      <color rgb="FFFF0000"/>
      <name val="游ゴシック"/>
      <family val="2"/>
      <charset val="128"/>
      <scheme val="minor"/>
    </font>
  </fonts>
  <fills count="14">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s>
  <borders count="2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style="medium">
        <color indexed="64"/>
      </top>
      <bottom style="thin">
        <color indexed="64"/>
      </bottom>
      <diagonal/>
    </border>
    <border>
      <left style="thin">
        <color indexed="64"/>
      </left>
      <right/>
      <top style="thin">
        <color indexed="64"/>
      </top>
      <bottom/>
      <diagonal/>
    </border>
    <border>
      <left/>
      <right/>
      <top/>
      <bottom style="thin">
        <color auto="1"/>
      </bottom>
      <diagonal/>
    </border>
  </borders>
  <cellStyleXfs count="3">
    <xf numFmtId="0" fontId="0" fillId="0" borderId="0">
      <alignment vertical="center"/>
    </xf>
    <xf numFmtId="0" fontId="11" fillId="0" borderId="0">
      <alignment vertical="center"/>
    </xf>
    <xf numFmtId="0" fontId="11" fillId="0" borderId="0"/>
  </cellStyleXfs>
  <cellXfs count="175">
    <xf numFmtId="0" fontId="0" fillId="0" borderId="0" xfId="0">
      <alignment vertical="center"/>
    </xf>
    <xf numFmtId="0" fontId="6" fillId="0" borderId="0" xfId="0" applyFont="1" applyAlignment="1"/>
    <xf numFmtId="0" fontId="6" fillId="2" borderId="1" xfId="0" applyFont="1" applyFill="1" applyBorder="1" applyAlignment="1">
      <alignment horizontal="center"/>
    </xf>
    <xf numFmtId="0" fontId="8" fillId="0" borderId="1" xfId="0" applyFont="1" applyBorder="1" applyAlignment="1">
      <alignment horizontal="center"/>
    </xf>
    <xf numFmtId="0" fontId="9" fillId="0" borderId="0" xfId="0" applyFont="1" applyBorder="1" applyAlignment="1">
      <alignment horizontal="center"/>
    </xf>
    <xf numFmtId="0" fontId="9" fillId="0" borderId="2" xfId="0" applyFont="1" applyBorder="1" applyAlignment="1">
      <alignment horizontal="center"/>
    </xf>
    <xf numFmtId="0" fontId="10" fillId="0" borderId="3" xfId="0" applyFont="1" applyBorder="1" applyAlignment="1">
      <alignment horizontal="center"/>
    </xf>
    <xf numFmtId="0" fontId="9" fillId="0" borderId="3" xfId="0" applyFont="1" applyBorder="1" applyAlignment="1">
      <alignment horizontal="center"/>
    </xf>
    <xf numFmtId="0" fontId="9" fillId="2" borderId="3" xfId="0" applyFont="1" applyFill="1" applyBorder="1" applyAlignment="1">
      <alignment horizontal="center"/>
    </xf>
    <xf numFmtId="0" fontId="9" fillId="0" borderId="4" xfId="0" applyFont="1" applyBorder="1" applyAlignment="1">
      <alignment horizontal="center"/>
    </xf>
    <xf numFmtId="0" fontId="6" fillId="0" borderId="0" xfId="0" applyFont="1" applyFill="1" applyBorder="1" applyAlignment="1">
      <alignment horizontal="center"/>
    </xf>
    <xf numFmtId="0" fontId="9" fillId="0" borderId="6" xfId="0" applyFont="1" applyBorder="1" applyAlignment="1">
      <alignment horizontal="center"/>
    </xf>
    <xf numFmtId="0" fontId="9" fillId="2" borderId="2" xfId="0" applyFont="1" applyFill="1" applyBorder="1" applyAlignment="1">
      <alignment horizontal="center"/>
    </xf>
    <xf numFmtId="0" fontId="9" fillId="2" borderId="4" xfId="0" applyFont="1" applyFill="1" applyBorder="1" applyAlignment="1">
      <alignment horizontal="center"/>
    </xf>
    <xf numFmtId="0" fontId="6" fillId="0" borderId="5" xfId="0" applyFont="1" applyBorder="1" applyAlignment="1">
      <alignment horizontal="center"/>
    </xf>
    <xf numFmtId="0" fontId="6" fillId="0" borderId="7" xfId="0" applyFont="1" applyBorder="1" applyAlignment="1">
      <alignment horizontal="center"/>
    </xf>
    <xf numFmtId="0" fontId="14" fillId="0" borderId="0" xfId="0" applyFont="1" applyAlignment="1"/>
    <xf numFmtId="0" fontId="5" fillId="0" borderId="0" xfId="0" applyFont="1" applyAlignment="1"/>
    <xf numFmtId="0" fontId="15" fillId="0" borderId="0" xfId="0" applyFont="1" applyFill="1" applyAlignment="1">
      <alignment horizontal="center" vertical="center"/>
    </xf>
    <xf numFmtId="49" fontId="16" fillId="0" borderId="0" xfId="0" applyNumberFormat="1" applyFont="1" applyAlignment="1">
      <alignment vertical="center"/>
    </xf>
    <xf numFmtId="0" fontId="15" fillId="0" borderId="0" xfId="0" applyFont="1" applyAlignment="1">
      <alignment horizontal="center" vertical="center"/>
    </xf>
    <xf numFmtId="0" fontId="15" fillId="0" borderId="0" xfId="0" applyFont="1" applyAlignment="1">
      <alignment horizontal="center"/>
    </xf>
    <xf numFmtId="49" fontId="16" fillId="0" borderId="0" xfId="0" applyNumberFormat="1" applyFont="1" applyAlignment="1"/>
    <xf numFmtId="0" fontId="8" fillId="3" borderId="1" xfId="0" applyFont="1" applyFill="1" applyBorder="1" applyAlignment="1">
      <alignment horizontal="center"/>
    </xf>
    <xf numFmtId="0" fontId="6" fillId="0" borderId="5" xfId="0" applyFont="1" applyBorder="1" applyAlignment="1"/>
    <xf numFmtId="0" fontId="6" fillId="0" borderId="7" xfId="0" applyFont="1" applyBorder="1" applyAlignment="1"/>
    <xf numFmtId="0" fontId="6" fillId="0" borderId="2" xfId="0" applyFont="1" applyBorder="1" applyAlignment="1"/>
    <xf numFmtId="0" fontId="6" fillId="0" borderId="4" xfId="0" applyFont="1" applyBorder="1" applyAlignment="1"/>
    <xf numFmtId="0" fontId="5" fillId="4" borderId="1" xfId="0" applyFont="1" applyFill="1" applyBorder="1" applyAlignment="1"/>
    <xf numFmtId="0" fontId="5" fillId="4" borderId="8" xfId="0" applyFont="1" applyFill="1" applyBorder="1" applyAlignment="1"/>
    <xf numFmtId="0" fontId="19" fillId="0" borderId="0" xfId="0" applyFont="1" applyAlignment="1">
      <alignment vertical="center"/>
    </xf>
    <xf numFmtId="0" fontId="9" fillId="0" borderId="10" xfId="0" applyFont="1" applyBorder="1" applyAlignment="1">
      <alignment horizontal="center"/>
    </xf>
    <xf numFmtId="0" fontId="9" fillId="0" borderId="7" xfId="0" applyFont="1" applyBorder="1" applyAlignment="1">
      <alignment horizontal="center"/>
    </xf>
    <xf numFmtId="0" fontId="6" fillId="2" borderId="11" xfId="0" applyFont="1" applyFill="1" applyBorder="1" applyAlignment="1">
      <alignment horizontal="center"/>
    </xf>
    <xf numFmtId="0" fontId="9" fillId="0" borderId="9" xfId="0" applyFont="1" applyBorder="1" applyAlignment="1">
      <alignment horizontal="center"/>
    </xf>
    <xf numFmtId="0" fontId="9" fillId="0" borderId="5" xfId="0" applyFont="1" applyBorder="1" applyAlignment="1">
      <alignment horizontal="center"/>
    </xf>
    <xf numFmtId="0" fontId="5" fillId="2" borderId="11" xfId="0" applyFont="1" applyFill="1" applyBorder="1" applyAlignment="1">
      <alignment horizontal="center"/>
    </xf>
    <xf numFmtId="0" fontId="5" fillId="2" borderId="8" xfId="0" applyFont="1" applyFill="1" applyBorder="1" applyAlignment="1">
      <alignment horizontal="center"/>
    </xf>
    <xf numFmtId="0" fontId="21" fillId="0" borderId="0" xfId="1" applyFont="1">
      <alignment vertical="center"/>
    </xf>
    <xf numFmtId="0" fontId="11" fillId="0" borderId="0" xfId="1">
      <alignment vertical="center"/>
    </xf>
    <xf numFmtId="0" fontId="22" fillId="0" borderId="0" xfId="1" applyFont="1">
      <alignment vertical="center"/>
    </xf>
    <xf numFmtId="0" fontId="11" fillId="0" borderId="0" xfId="2"/>
    <xf numFmtId="0" fontId="10" fillId="0" borderId="0" xfId="1" applyFont="1">
      <alignment vertical="center"/>
    </xf>
    <xf numFmtId="0" fontId="5" fillId="0" borderId="0" xfId="1" applyFont="1">
      <alignment vertical="center"/>
    </xf>
    <xf numFmtId="0" fontId="9" fillId="0" borderId="0" xfId="1" applyFont="1">
      <alignment vertical="center"/>
    </xf>
    <xf numFmtId="0" fontId="23" fillId="0" borderId="0" xfId="2" applyFont="1"/>
    <xf numFmtId="0" fontId="9" fillId="0" borderId="0" xfId="2" applyFont="1"/>
    <xf numFmtId="0" fontId="24" fillId="0" borderId="0" xfId="2" applyFont="1"/>
    <xf numFmtId="0" fontId="15" fillId="0" borderId="0" xfId="1" applyFont="1">
      <alignment vertical="center"/>
    </xf>
    <xf numFmtId="49" fontId="15" fillId="0" borderId="0" xfId="1" applyNumberFormat="1" applyFont="1">
      <alignment vertical="center"/>
    </xf>
    <xf numFmtId="0" fontId="21" fillId="0" borderId="0" xfId="2" applyFont="1" applyAlignment="1">
      <alignment vertical="center"/>
    </xf>
    <xf numFmtId="0" fontId="11" fillId="0" borderId="0" xfId="2" applyAlignment="1">
      <alignment vertical="center"/>
    </xf>
    <xf numFmtId="0" fontId="25" fillId="0" borderId="0" xfId="1" applyFont="1">
      <alignment vertical="center"/>
    </xf>
    <xf numFmtId="0" fontId="21" fillId="5" borderId="3" xfId="2" applyFont="1" applyFill="1" applyBorder="1" applyAlignment="1">
      <alignment horizontal="center" vertical="center"/>
    </xf>
    <xf numFmtId="49" fontId="21" fillId="5" borderId="3" xfId="2" applyNumberFormat="1" applyFont="1" applyFill="1" applyBorder="1" applyAlignment="1">
      <alignment horizontal="center" vertical="center"/>
    </xf>
    <xf numFmtId="0" fontId="11"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6" borderId="3" xfId="2" applyFont="1" applyFill="1" applyBorder="1" applyAlignment="1">
      <alignment horizontal="center" vertical="center"/>
    </xf>
    <xf numFmtId="49" fontId="0" fillId="6" borderId="3" xfId="2" applyNumberFormat="1" applyFont="1" applyFill="1" applyBorder="1" applyAlignment="1">
      <alignment vertical="center"/>
    </xf>
    <xf numFmtId="0" fontId="26" fillId="0" borderId="0" xfId="1" applyFont="1">
      <alignment vertical="center"/>
    </xf>
    <xf numFmtId="0" fontId="11" fillId="0" borderId="3" xfId="1" applyBorder="1" applyAlignment="1">
      <alignment horizontal="center" vertical="center"/>
    </xf>
    <xf numFmtId="0" fontId="11" fillId="7" borderId="3" xfId="1" applyFill="1" applyBorder="1" applyAlignment="1">
      <alignment horizontal="center" vertical="center"/>
    </xf>
    <xf numFmtId="0" fontId="11" fillId="6" borderId="3" xfId="2" applyFill="1" applyBorder="1" applyAlignment="1">
      <alignment horizontal="center" vertical="center"/>
    </xf>
    <xf numFmtId="0" fontId="11" fillId="0" borderId="3" xfId="1" applyBorder="1">
      <alignment vertical="center"/>
    </xf>
    <xf numFmtId="0" fontId="11" fillId="7" borderId="3" xfId="1" applyFill="1" applyBorder="1">
      <alignment vertical="center"/>
    </xf>
    <xf numFmtId="49" fontId="11" fillId="0" borderId="3" xfId="2" applyNumberFormat="1" applyFill="1" applyBorder="1" applyAlignment="1">
      <alignment vertical="center"/>
    </xf>
    <xf numFmtId="49" fontId="11" fillId="6" borderId="3" xfId="2" applyNumberFormat="1" applyFill="1" applyBorder="1" applyAlignment="1">
      <alignment vertical="center"/>
    </xf>
    <xf numFmtId="0" fontId="21" fillId="7" borderId="0" xfId="1" applyFont="1" applyFill="1" applyAlignment="1">
      <alignment horizontal="center" vertical="center"/>
    </xf>
    <xf numFmtId="49" fontId="27" fillId="7" borderId="0" xfId="1" applyNumberFormat="1" applyFont="1" applyFill="1">
      <alignment vertical="center"/>
    </xf>
    <xf numFmtId="0" fontId="11" fillId="7" borderId="0" xfId="1" applyFill="1">
      <alignment vertical="center"/>
    </xf>
    <xf numFmtId="0" fontId="0" fillId="0" borderId="3" xfId="2" applyFont="1" applyFill="1" applyBorder="1" applyAlignment="1">
      <alignment horizontal="center" vertical="center"/>
    </xf>
    <xf numFmtId="0" fontId="11" fillId="5" borderId="3" xfId="1" applyFill="1" applyBorder="1" applyAlignment="1">
      <alignment horizontal="center" vertical="center"/>
    </xf>
    <xf numFmtId="0" fontId="11" fillId="8" borderId="3" xfId="1" applyFill="1" applyBorder="1" applyAlignment="1">
      <alignment horizontal="center" vertical="center"/>
    </xf>
    <xf numFmtId="0" fontId="11" fillId="5" borderId="3" xfId="1" applyFill="1" applyBorder="1">
      <alignment vertical="center"/>
    </xf>
    <xf numFmtId="0" fontId="11" fillId="8" borderId="3" xfId="1" applyFill="1" applyBorder="1">
      <alignment vertical="center"/>
    </xf>
    <xf numFmtId="0" fontId="21" fillId="8" borderId="0" xfId="1" applyFont="1" applyFill="1" applyAlignment="1">
      <alignment horizontal="center" vertical="center"/>
    </xf>
    <xf numFmtId="0" fontId="27" fillId="8" borderId="0" xfId="1" applyFont="1" applyFill="1">
      <alignment vertical="center"/>
    </xf>
    <xf numFmtId="0" fontId="11" fillId="8" borderId="0" xfId="1" applyFill="1">
      <alignment vertical="center"/>
    </xf>
    <xf numFmtId="0" fontId="11" fillId="0" borderId="3" xfId="1" applyBorder="1" applyAlignment="1">
      <alignment vertical="center"/>
    </xf>
    <xf numFmtId="0" fontId="11" fillId="0" borderId="12" xfId="1" applyBorder="1" applyAlignment="1">
      <alignment horizontal="center" vertical="center"/>
    </xf>
    <xf numFmtId="0" fontId="15" fillId="0" borderId="15" xfId="1" applyFont="1" applyFill="1" applyBorder="1" applyAlignment="1">
      <alignment vertical="center"/>
    </xf>
    <xf numFmtId="0" fontId="15" fillId="0" borderId="0" xfId="1" applyFont="1" applyFill="1" applyBorder="1" applyAlignment="1">
      <alignment vertical="center"/>
    </xf>
    <xf numFmtId="0" fontId="15" fillId="0" borderId="0" xfId="1" applyFont="1" applyAlignment="1">
      <alignment vertical="center"/>
    </xf>
    <xf numFmtId="0" fontId="10" fillId="0" borderId="0" xfId="1" applyFont="1" applyAlignment="1">
      <alignment vertical="center"/>
    </xf>
    <xf numFmtId="0" fontId="11" fillId="9" borderId="3" xfId="1" applyFill="1" applyBorder="1">
      <alignment vertical="center"/>
    </xf>
    <xf numFmtId="0" fontId="11" fillId="10" borderId="3" xfId="1" applyFill="1" applyBorder="1">
      <alignment vertical="center"/>
    </xf>
    <xf numFmtId="0" fontId="23" fillId="0" borderId="0" xfId="1" applyFont="1">
      <alignment vertical="center"/>
    </xf>
    <xf numFmtId="49" fontId="11" fillId="0" borderId="0" xfId="1" applyNumberFormat="1">
      <alignment vertical="center"/>
    </xf>
    <xf numFmtId="0" fontId="5" fillId="4" borderId="1" xfId="0" applyFont="1" applyFill="1" applyBorder="1" applyAlignment="1">
      <alignment horizontal="center"/>
    </xf>
    <xf numFmtId="0" fontId="5" fillId="0" borderId="0" xfId="2" applyFont="1"/>
    <xf numFmtId="0" fontId="10" fillId="0" borderId="0" xfId="2" applyFont="1"/>
    <xf numFmtId="0" fontId="10" fillId="0" borderId="0" xfId="2" applyFont="1" applyAlignment="1">
      <alignment horizontal="center"/>
    </xf>
    <xf numFmtId="0" fontId="9" fillId="0" borderId="0" xfId="0" applyFont="1" applyBorder="1" applyAlignment="1">
      <alignment horizontal="left"/>
    </xf>
    <xf numFmtId="0" fontId="18" fillId="0" borderId="0" xfId="0" applyFont="1" applyAlignment="1">
      <alignment vertical="center"/>
    </xf>
    <xf numFmtId="0" fontId="13" fillId="0" borderId="0" xfId="0" applyFont="1" applyAlignment="1">
      <alignment horizontal="center"/>
    </xf>
    <xf numFmtId="0" fontId="13" fillId="0" borderId="0" xfId="0" applyFont="1" applyAlignment="1"/>
    <xf numFmtId="0" fontId="13" fillId="0" borderId="0" xfId="2" applyFont="1"/>
    <xf numFmtId="0" fontId="10" fillId="0" borderId="0" xfId="0" applyFont="1" applyAlignment="1"/>
    <xf numFmtId="176" fontId="6" fillId="0" borderId="0" xfId="0" applyNumberFormat="1" applyFont="1" applyAlignment="1"/>
    <xf numFmtId="0" fontId="12" fillId="0" borderId="0" xfId="0" applyFont="1" applyAlignment="1"/>
    <xf numFmtId="0" fontId="5" fillId="7" borderId="0" xfId="0" applyFont="1" applyFill="1" applyAlignment="1"/>
    <xf numFmtId="0" fontId="6" fillId="7" borderId="0" xfId="0" applyFont="1" applyFill="1" applyAlignment="1"/>
    <xf numFmtId="0" fontId="5" fillId="12" borderId="0" xfId="0" applyFont="1" applyFill="1" applyAlignment="1"/>
    <xf numFmtId="0" fontId="6" fillId="12" borderId="0" xfId="0" applyFont="1" applyFill="1" applyAlignment="1"/>
    <xf numFmtId="0" fontId="10" fillId="12" borderId="3" xfId="2" applyFont="1" applyFill="1" applyBorder="1"/>
    <xf numFmtId="0" fontId="9" fillId="7" borderId="0" xfId="2" applyFont="1" applyFill="1"/>
    <xf numFmtId="0" fontId="9" fillId="7" borderId="3" xfId="2" applyFont="1" applyFill="1" applyBorder="1"/>
    <xf numFmtId="49" fontId="6" fillId="0" borderId="0" xfId="0" applyNumberFormat="1" applyFont="1" applyAlignment="1"/>
    <xf numFmtId="49" fontId="5" fillId="12" borderId="0" xfId="0" applyNumberFormat="1" applyFont="1" applyFill="1" applyAlignment="1"/>
    <xf numFmtId="0" fontId="21" fillId="4" borderId="3" xfId="2" applyFont="1" applyFill="1" applyBorder="1" applyAlignment="1">
      <alignment horizontal="center" vertical="center"/>
    </xf>
    <xf numFmtId="0" fontId="21" fillId="4" borderId="16" xfId="2" applyFont="1" applyFill="1" applyBorder="1" applyAlignment="1">
      <alignment horizontal="center" vertical="center"/>
    </xf>
    <xf numFmtId="176" fontId="11" fillId="5" borderId="13" xfId="2" applyNumberFormat="1" applyFill="1" applyBorder="1"/>
    <xf numFmtId="0" fontId="33" fillId="0" borderId="0" xfId="2" applyFont="1"/>
    <xf numFmtId="0" fontId="21" fillId="0" borderId="0" xfId="2" applyFont="1"/>
    <xf numFmtId="0" fontId="9" fillId="0" borderId="0" xfId="2" applyFont="1" applyAlignment="1">
      <alignment vertical="center"/>
    </xf>
    <xf numFmtId="0" fontId="34" fillId="0" borderId="0" xfId="2" applyFont="1"/>
    <xf numFmtId="0" fontId="4" fillId="0" borderId="0" xfId="2" applyFont="1" applyAlignment="1">
      <alignment vertical="center"/>
    </xf>
    <xf numFmtId="0" fontId="33" fillId="0" borderId="0" xfId="2" applyFont="1" applyAlignment="1">
      <alignment vertical="center"/>
    </xf>
    <xf numFmtId="0" fontId="17" fillId="0" borderId="0" xfId="0" applyFont="1" applyAlignment="1">
      <alignment vertical="center" wrapText="1"/>
    </xf>
    <xf numFmtId="0" fontId="10" fillId="0" borderId="0" xfId="0" applyFont="1">
      <alignment vertical="center"/>
    </xf>
    <xf numFmtId="176" fontId="11" fillId="0" borderId="19" xfId="2" applyNumberFormat="1" applyBorder="1"/>
    <xf numFmtId="0" fontId="0" fillId="0" borderId="0" xfId="0" applyAlignment="1">
      <alignment vertical="center"/>
    </xf>
    <xf numFmtId="177" fontId="0" fillId="0" borderId="13" xfId="0" applyNumberFormat="1" applyBorder="1">
      <alignment vertical="center"/>
    </xf>
    <xf numFmtId="176" fontId="11" fillId="0" borderId="13" xfId="2" applyNumberFormat="1" applyBorder="1"/>
    <xf numFmtId="14" fontId="32" fillId="0" borderId="13" xfId="2" applyNumberFormat="1" applyFont="1" applyBorder="1" applyAlignment="1"/>
    <xf numFmtId="14" fontId="32" fillId="0" borderId="14" xfId="2" applyNumberFormat="1" applyFont="1" applyBorder="1" applyAlignment="1"/>
    <xf numFmtId="0" fontId="0" fillId="0" borderId="0" xfId="0" applyBorder="1">
      <alignment vertical="center"/>
    </xf>
    <xf numFmtId="177" fontId="0" fillId="0" borderId="0" xfId="0" applyNumberFormat="1" applyBorder="1">
      <alignment vertical="center"/>
    </xf>
    <xf numFmtId="0" fontId="35" fillId="0" borderId="17" xfId="2" applyFont="1" applyBorder="1" applyAlignment="1"/>
    <xf numFmtId="0" fontId="35" fillId="0" borderId="18" xfId="2" applyFont="1" applyBorder="1" applyAlignment="1"/>
    <xf numFmtId="0" fontId="10" fillId="5" borderId="3" xfId="2" applyFont="1" applyFill="1" applyBorder="1" applyAlignment="1">
      <alignment horizontal="center"/>
    </xf>
    <xf numFmtId="0" fontId="21" fillId="5" borderId="3" xfId="0" applyFont="1" applyFill="1" applyBorder="1">
      <alignment vertical="center"/>
    </xf>
    <xf numFmtId="0" fontId="35" fillId="0" borderId="0" xfId="2" applyFont="1" applyBorder="1" applyAlignment="1"/>
    <xf numFmtId="0" fontId="10" fillId="5" borderId="12" xfId="2" applyFont="1" applyFill="1" applyBorder="1" applyAlignment="1">
      <alignment horizontal="center"/>
    </xf>
    <xf numFmtId="176" fontId="11" fillId="5" borderId="12" xfId="2" applyNumberFormat="1" applyFill="1" applyBorder="1"/>
    <xf numFmtId="176" fontId="11" fillId="5" borderId="14" xfId="2" applyNumberFormat="1" applyFill="1" applyBorder="1"/>
    <xf numFmtId="0" fontId="0" fillId="0" borderId="0" xfId="0" applyNumberFormat="1" applyFill="1" applyBorder="1" applyAlignment="1">
      <alignment vertical="center"/>
    </xf>
    <xf numFmtId="0" fontId="0" fillId="0" borderId="0" xfId="0" applyFill="1" applyBorder="1" applyAlignment="1">
      <alignment vertical="center"/>
    </xf>
    <xf numFmtId="0" fontId="0" fillId="0" borderId="6" xfId="0" applyFill="1" applyBorder="1" applyAlignment="1">
      <alignment vertical="center"/>
    </xf>
    <xf numFmtId="0" fontId="0" fillId="0" borderId="20" xfId="0" applyFont="1" applyFill="1" applyBorder="1" applyAlignment="1">
      <alignment horizontal="center" vertical="center"/>
    </xf>
    <xf numFmtId="0" fontId="9" fillId="13" borderId="3" xfId="0" applyFont="1" applyFill="1" applyBorder="1" applyAlignment="1">
      <alignment horizontal="center"/>
    </xf>
    <xf numFmtId="0" fontId="3" fillId="0" borderId="0" xfId="0" applyFont="1" applyAlignment="1"/>
    <xf numFmtId="0" fontId="36" fillId="0" borderId="0" xfId="0" applyFont="1" applyAlignment="1"/>
    <xf numFmtId="0" fontId="15" fillId="0" borderId="0" xfId="0" applyFont="1" applyAlignment="1"/>
    <xf numFmtId="0" fontId="23" fillId="0" borderId="0" xfId="0" applyFont="1" applyAlignment="1"/>
    <xf numFmtId="0" fontId="16" fillId="0" borderId="0" xfId="0" applyFont="1" applyAlignment="1"/>
    <xf numFmtId="0" fontId="9" fillId="0" borderId="21" xfId="0" applyFont="1" applyBorder="1" applyAlignment="1">
      <alignment horizontal="center"/>
    </xf>
    <xf numFmtId="0" fontId="3" fillId="7" borderId="0" xfId="0" applyFont="1" applyFill="1" applyAlignment="1"/>
    <xf numFmtId="0" fontId="10" fillId="7" borderId="0" xfId="0" applyFont="1" applyFill="1" applyAlignment="1">
      <alignment horizontal="center"/>
    </xf>
    <xf numFmtId="0" fontId="2" fillId="2" borderId="11" xfId="0" applyFont="1" applyFill="1" applyBorder="1" applyAlignment="1">
      <alignment horizontal="center"/>
    </xf>
    <xf numFmtId="0" fontId="2" fillId="2" borderId="8" xfId="0" applyFont="1" applyFill="1" applyBorder="1" applyAlignment="1">
      <alignment horizontal="center"/>
    </xf>
    <xf numFmtId="176" fontId="11" fillId="0" borderId="13" xfId="2" applyNumberFormat="1" applyFill="1" applyBorder="1"/>
    <xf numFmtId="176" fontId="37" fillId="0" borderId="13" xfId="2" applyNumberFormat="1" applyFont="1" applyFill="1" applyBorder="1"/>
    <xf numFmtId="176" fontId="11" fillId="0" borderId="14" xfId="2" applyNumberFormat="1" applyFill="1" applyBorder="1"/>
    <xf numFmtId="176" fontId="11" fillId="0" borderId="12" xfId="2" applyNumberFormat="1" applyFill="1" applyBorder="1"/>
    <xf numFmtId="0" fontId="35" fillId="0" borderId="19" xfId="2" applyFont="1" applyBorder="1" applyAlignment="1"/>
    <xf numFmtId="0" fontId="35" fillId="0" borderId="22" xfId="2" applyFont="1" applyBorder="1" applyAlignment="1"/>
    <xf numFmtId="0" fontId="9" fillId="0" borderId="3" xfId="2" applyFont="1" applyFill="1" applyBorder="1" applyAlignment="1">
      <alignment horizontal="left" vertical="center"/>
    </xf>
    <xf numFmtId="0" fontId="21" fillId="5" borderId="3" xfId="2" applyFont="1" applyFill="1" applyBorder="1" applyAlignment="1">
      <alignment horizontal="center" vertical="center"/>
    </xf>
    <xf numFmtId="0" fontId="9" fillId="0" borderId="3" xfId="2" applyFont="1" applyFill="1" applyBorder="1" applyAlignment="1">
      <alignment horizontal="center" vertical="center"/>
    </xf>
    <xf numFmtId="49" fontId="9" fillId="6" borderId="3" xfId="2" applyNumberFormat="1" applyFont="1" applyFill="1" applyBorder="1" applyAlignment="1">
      <alignment horizontal="left" vertical="center"/>
    </xf>
    <xf numFmtId="49" fontId="9" fillId="0" borderId="3" xfId="2" applyNumberFormat="1" applyFont="1" applyFill="1" applyBorder="1" applyAlignment="1">
      <alignment horizontal="left" vertical="center"/>
    </xf>
    <xf numFmtId="0" fontId="9" fillId="6" borderId="3" xfId="2" applyFont="1" applyFill="1" applyBorder="1" applyAlignment="1">
      <alignment horizontal="left" vertical="center"/>
    </xf>
    <xf numFmtId="0" fontId="11" fillId="0" borderId="12" xfId="1" applyFill="1" applyBorder="1" applyAlignment="1">
      <alignment horizontal="center" vertical="center"/>
    </xf>
    <xf numFmtId="0" fontId="11" fillId="0" borderId="13" xfId="1" applyFill="1" applyBorder="1" applyAlignment="1">
      <alignment horizontal="center" vertical="center"/>
    </xf>
    <xf numFmtId="0" fontId="11" fillId="0" borderId="14" xfId="1" applyFill="1" applyBorder="1" applyAlignment="1">
      <alignment horizontal="center" vertical="center"/>
    </xf>
    <xf numFmtId="0" fontId="11" fillId="0" borderId="3" xfId="1" applyBorder="1" applyAlignment="1">
      <alignment horizontal="center" vertical="center"/>
    </xf>
    <xf numFmtId="0" fontId="5" fillId="0" borderId="3" xfId="2" applyFont="1" applyFill="1" applyBorder="1" applyAlignment="1">
      <alignment horizontal="center" vertical="center"/>
    </xf>
    <xf numFmtId="0" fontId="9" fillId="6" borderId="3" xfId="2" applyFont="1" applyFill="1" applyBorder="1" applyAlignment="1">
      <alignment horizontal="center" vertical="center"/>
    </xf>
    <xf numFmtId="0" fontId="11" fillId="11" borderId="12" xfId="1" applyFill="1" applyBorder="1" applyAlignment="1">
      <alignment horizontal="center" vertical="center"/>
    </xf>
    <xf numFmtId="0" fontId="11" fillId="11" borderId="13" xfId="1" applyFill="1" applyBorder="1" applyAlignment="1">
      <alignment horizontal="center" vertical="center"/>
    </xf>
    <xf numFmtId="0" fontId="11" fillId="11" borderId="14" xfId="1" applyFill="1" applyBorder="1" applyAlignment="1">
      <alignment horizontal="center" vertical="center"/>
    </xf>
    <xf numFmtId="0" fontId="11" fillId="10" borderId="3" xfId="1" applyFill="1" applyBorder="1" applyAlignment="1">
      <alignment horizontal="center" vertical="center"/>
    </xf>
    <xf numFmtId="0" fontId="11" fillId="9" borderId="3" xfId="1" applyFill="1" applyBorder="1" applyAlignment="1">
      <alignment horizontal="center" vertical="center"/>
    </xf>
    <xf numFmtId="49" fontId="9" fillId="12" borderId="3" xfId="2" applyNumberFormat="1" applyFont="1" applyFill="1" applyBorder="1" applyAlignment="1">
      <alignment horizontal="left"/>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株価</a:t>
            </a:r>
            <a:r>
              <a:rPr lang="en-US" altLang="ja-JP"/>
              <a:t>B</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'【解答】(演習1)株価（ヒストグラム）'!$O$12:$O$22</c:f>
              <c:strCache>
                <c:ptCount val="11"/>
                <c:pt idx="0">
                  <c:v>(240-260]</c:v>
                </c:pt>
                <c:pt idx="1">
                  <c:v>(260-280]</c:v>
                </c:pt>
                <c:pt idx="2">
                  <c:v>(280-300]</c:v>
                </c:pt>
                <c:pt idx="3">
                  <c:v>(300-320]</c:v>
                </c:pt>
                <c:pt idx="4">
                  <c:v>(320-340]</c:v>
                </c:pt>
                <c:pt idx="5">
                  <c:v>(340-360]</c:v>
                </c:pt>
                <c:pt idx="6">
                  <c:v>(360-380]</c:v>
                </c:pt>
                <c:pt idx="7">
                  <c:v>(380-400]</c:v>
                </c:pt>
                <c:pt idx="8">
                  <c:v>(400-420]</c:v>
                </c:pt>
                <c:pt idx="9">
                  <c:v>(420-440]</c:v>
                </c:pt>
                <c:pt idx="10">
                  <c:v>(440-460]</c:v>
                </c:pt>
              </c:strCache>
            </c:strRef>
          </c:cat>
          <c:val>
            <c:numRef>
              <c:f>'【解答】(演習1)株価（ヒストグラム）'!$S$12:$S$23</c:f>
              <c:numCache>
                <c:formatCode>General</c:formatCode>
                <c:ptCount val="12"/>
                <c:pt idx="0">
                  <c:v>3.8834951456310676E-2</c:v>
                </c:pt>
                <c:pt idx="1">
                  <c:v>7.7669902912621352E-2</c:v>
                </c:pt>
                <c:pt idx="2">
                  <c:v>0.17475728155339806</c:v>
                </c:pt>
                <c:pt idx="3">
                  <c:v>0.21359223300970873</c:v>
                </c:pt>
                <c:pt idx="4">
                  <c:v>0.27184466019417475</c:v>
                </c:pt>
                <c:pt idx="5">
                  <c:v>0.11650485436893204</c:v>
                </c:pt>
                <c:pt idx="6">
                  <c:v>5.8252427184466021E-2</c:v>
                </c:pt>
                <c:pt idx="7">
                  <c:v>4.8543689320388349E-2</c:v>
                </c:pt>
                <c:pt idx="8">
                  <c:v>0</c:v>
                </c:pt>
                <c:pt idx="9">
                  <c:v>9.7087378640776691E-3</c:v>
                </c:pt>
                <c:pt idx="10">
                  <c:v>0</c:v>
                </c:pt>
                <c:pt idx="11">
                  <c:v>0</c:v>
                </c:pt>
              </c:numCache>
            </c:numRef>
          </c:val>
          <c:extLst>
            <c:ext xmlns:c16="http://schemas.microsoft.com/office/drawing/2014/chart" uri="{C3380CC4-5D6E-409C-BE32-E72D297353CC}">
              <c16:uniqueId val="{00000000-63E7-411B-8448-BCFD9C12C6FD}"/>
            </c:ext>
          </c:extLst>
        </c:ser>
        <c:dLbls>
          <c:showLegendKey val="0"/>
          <c:showVal val="0"/>
          <c:showCatName val="0"/>
          <c:showSerName val="0"/>
          <c:showPercent val="0"/>
          <c:showBubbleSize val="0"/>
        </c:dLbls>
        <c:gapWidth val="4"/>
        <c:overlap val="-27"/>
        <c:axId val="412972904"/>
        <c:axId val="413575520"/>
      </c:barChart>
      <c:catAx>
        <c:axId val="41297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3575520"/>
        <c:crosses val="autoZero"/>
        <c:auto val="1"/>
        <c:lblAlgn val="ctr"/>
        <c:lblOffset val="100"/>
        <c:noMultiLvlLbl val="0"/>
      </c:catAx>
      <c:valAx>
        <c:axId val="41357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2972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株価</a:t>
            </a:r>
            <a:r>
              <a:rPr lang="en-US" altLang="ja-JP"/>
              <a:t>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'【解答】(演習1)株価（ヒストグラム）'!$I$12:$I$22</c:f>
              <c:strCache>
                <c:ptCount val="11"/>
                <c:pt idx="0">
                  <c:v>(2300-2600]</c:v>
                </c:pt>
                <c:pt idx="1">
                  <c:v>(2600-2900]</c:v>
                </c:pt>
                <c:pt idx="2">
                  <c:v>(2900-3200]</c:v>
                </c:pt>
                <c:pt idx="3">
                  <c:v>(3200-3500]</c:v>
                </c:pt>
                <c:pt idx="4">
                  <c:v>(3500-3800]</c:v>
                </c:pt>
                <c:pt idx="5">
                  <c:v>(3800-4100]</c:v>
                </c:pt>
                <c:pt idx="6">
                  <c:v>(4100-4400]</c:v>
                </c:pt>
                <c:pt idx="7">
                  <c:v>(4400-4700]</c:v>
                </c:pt>
                <c:pt idx="8">
                  <c:v>(4700-5000]</c:v>
                </c:pt>
                <c:pt idx="9">
                  <c:v>(5000-5300]</c:v>
                </c:pt>
                <c:pt idx="10">
                  <c:v>(5300-5600]</c:v>
                </c:pt>
              </c:strCache>
            </c:strRef>
          </c:cat>
          <c:val>
            <c:numRef>
              <c:f>'【解答】(演習1)株価（ヒストグラム）'!$M$12:$M$22</c:f>
              <c:numCache>
                <c:formatCode>General</c:formatCode>
                <c:ptCount val="11"/>
                <c:pt idx="0">
                  <c:v>3.8834951456310676E-2</c:v>
                </c:pt>
                <c:pt idx="1">
                  <c:v>4.8543689320388349E-2</c:v>
                </c:pt>
                <c:pt idx="2">
                  <c:v>0.20388349514563106</c:v>
                </c:pt>
                <c:pt idx="3">
                  <c:v>0.22330097087378642</c:v>
                </c:pt>
                <c:pt idx="4">
                  <c:v>0.17475728155339806</c:v>
                </c:pt>
                <c:pt idx="5">
                  <c:v>0.18446601941747573</c:v>
                </c:pt>
                <c:pt idx="6">
                  <c:v>0.10679611650485436</c:v>
                </c:pt>
                <c:pt idx="7">
                  <c:v>1.9417475728155338E-2</c:v>
                </c:pt>
                <c:pt idx="8">
                  <c:v>0</c:v>
                </c:pt>
                <c:pt idx="9">
                  <c:v>0</c:v>
                </c:pt>
                <c:pt idx="10">
                  <c:v>9.7087378640776691E-3</c:v>
                </c:pt>
              </c:numCache>
            </c:numRef>
          </c:val>
          <c:extLst>
            <c:ext xmlns:c16="http://schemas.microsoft.com/office/drawing/2014/chart" uri="{C3380CC4-5D6E-409C-BE32-E72D297353CC}">
              <c16:uniqueId val="{00000000-5A7A-4B28-9151-6409CA33628F}"/>
            </c:ext>
          </c:extLst>
        </c:ser>
        <c:dLbls>
          <c:showLegendKey val="0"/>
          <c:showVal val="0"/>
          <c:showCatName val="0"/>
          <c:showSerName val="0"/>
          <c:showPercent val="0"/>
          <c:showBubbleSize val="0"/>
        </c:dLbls>
        <c:gapWidth val="4"/>
        <c:overlap val="-27"/>
        <c:axId val="581683704"/>
        <c:axId val="581686328"/>
      </c:barChart>
      <c:catAx>
        <c:axId val="581683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1686328"/>
        <c:crosses val="autoZero"/>
        <c:auto val="1"/>
        <c:lblAlgn val="ctr"/>
        <c:lblOffset val="100"/>
        <c:noMultiLvlLbl val="0"/>
      </c:catAx>
      <c:valAx>
        <c:axId val="58168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168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'【解答】(演習4)株価(確率）'!$B$9</c:f>
              <c:strCache>
                <c:ptCount val="1"/>
                <c:pt idx="0">
                  <c:v>株価A</c:v>
                </c:pt>
              </c:strCache>
            </c:strRef>
          </c:tx>
          <c:spPr>
            <a:ln w="28575" cap="rnd">
              <a:solidFill>
                <a:schemeClr val="accent1"/>
              </a:solidFill>
              <a:round/>
            </a:ln>
            <a:effectLst/>
          </c:spPr>
          <c:marker>
            <c:symbol val="none"/>
          </c:marker>
          <c:val>
            <c:numRef>
              <c:f>'【解答】(演習4)株価(確率）'!$B$10:$B$113</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'【解答】(演習4)株価(確率）'!$C$9</c:f>
              <c:strCache>
                <c:ptCount val="1"/>
                <c:pt idx="0">
                  <c:v>株価B</c:v>
                </c:pt>
              </c:strCache>
            </c:strRef>
          </c:tx>
          <c:spPr>
            <a:ln w="28575" cap="rnd">
              <a:solidFill>
                <a:srgbClr val="FF0000"/>
              </a:solidFill>
              <a:round/>
            </a:ln>
            <a:effectLst/>
          </c:spPr>
          <c:marker>
            <c:symbol val="none"/>
          </c:marker>
          <c:val>
            <c:numRef>
              <c:f>'【解答】(演習4)株価(確率）'!$C$10:$C$113</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'【解答】(演習4)株価(確率）'!$I$9</c:f>
              <c:strCache>
                <c:ptCount val="1"/>
                <c:pt idx="0">
                  <c:v>株価A（正規化）</c:v>
                </c:pt>
              </c:strCache>
            </c:strRef>
          </c:tx>
          <c:spPr>
            <a:ln w="28575" cap="rnd">
              <a:solidFill>
                <a:schemeClr val="accent1"/>
              </a:solidFill>
              <a:round/>
            </a:ln>
            <a:effectLst/>
          </c:spPr>
          <c:marker>
            <c:symbol val="none"/>
          </c:marker>
          <c:val>
            <c:numRef>
              <c:f>'【解答】(演習4)株価(確率）'!$I$10:$I$113</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'【解答】(演習4)株価(確率）'!$J$9</c:f>
              <c:strCache>
                <c:ptCount val="1"/>
                <c:pt idx="0">
                  <c:v>株価B（正規化）</c:v>
                </c:pt>
              </c:strCache>
            </c:strRef>
          </c:tx>
          <c:spPr>
            <a:ln w="28575" cap="rnd">
              <a:solidFill>
                <a:srgbClr val="FF0000"/>
              </a:solidFill>
              <a:round/>
            </a:ln>
            <a:effectLst/>
          </c:spPr>
          <c:marker>
            <c:symbol val="none"/>
          </c:marker>
          <c:val>
            <c:numRef>
              <c:f>'【解答】(演習4)株価(確率）'!$J$10:$J$113</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日間移動平均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'【解答】(演習5)アクセス数(異常値検出) '!$C$40:$C$132</c:f>
              <c:numCache>
                <c:formatCode>General</c:formatCode>
                <c:ptCount val="93"/>
                <c:pt idx="0">
                  <c:v>2520</c:v>
                </c:pt>
                <c:pt idx="1">
                  <c:v>2464</c:v>
                </c:pt>
                <c:pt idx="2">
                  <c:v>2523</c:v>
                </c:pt>
                <c:pt idx="3">
                  <c:v>2490</c:v>
                </c:pt>
                <c:pt idx="4">
                  <c:v>2333</c:v>
                </c:pt>
                <c:pt idx="5">
                  <c:v>2403</c:v>
                </c:pt>
                <c:pt idx="6">
                  <c:v>2310</c:v>
                </c:pt>
                <c:pt idx="7">
                  <c:v>2270</c:v>
                </c:pt>
                <c:pt idx="8">
                  <c:v>2220</c:v>
                </c:pt>
                <c:pt idx="9">
                  <c:v>2100</c:v>
                </c:pt>
                <c:pt idx="10">
                  <c:v>2230</c:v>
                </c:pt>
                <c:pt idx="11">
                  <c:v>2237</c:v>
                </c:pt>
                <c:pt idx="12">
                  <c:v>2162</c:v>
                </c:pt>
                <c:pt idx="13">
                  <c:v>2054</c:v>
                </c:pt>
                <c:pt idx="14">
                  <c:v>2063</c:v>
                </c:pt>
                <c:pt idx="15">
                  <c:v>2100</c:v>
                </c:pt>
                <c:pt idx="16">
                  <c:v>2259</c:v>
                </c:pt>
                <c:pt idx="17">
                  <c:v>2236</c:v>
                </c:pt>
                <c:pt idx="18">
                  <c:v>2160</c:v>
                </c:pt>
                <c:pt idx="19">
                  <c:v>2200</c:v>
                </c:pt>
                <c:pt idx="20">
                  <c:v>2550</c:v>
                </c:pt>
                <c:pt idx="21">
                  <c:v>2386</c:v>
                </c:pt>
                <c:pt idx="22">
                  <c:v>2490</c:v>
                </c:pt>
                <c:pt idx="23">
                  <c:v>2467</c:v>
                </c:pt>
                <c:pt idx="24">
                  <c:v>2689</c:v>
                </c:pt>
                <c:pt idx="25">
                  <c:v>2580</c:v>
                </c:pt>
                <c:pt idx="26">
                  <c:v>2579</c:v>
                </c:pt>
                <c:pt idx="27">
                  <c:v>2468</c:v>
                </c:pt>
                <c:pt idx="28">
                  <c:v>2601</c:v>
                </c:pt>
                <c:pt idx="29">
                  <c:v>2505</c:v>
                </c:pt>
                <c:pt idx="30">
                  <c:v>2480</c:v>
                </c:pt>
                <c:pt idx="31">
                  <c:v>2476</c:v>
                </c:pt>
                <c:pt idx="32">
                  <c:v>2560</c:v>
                </c:pt>
                <c:pt idx="33">
                  <c:v>2501</c:v>
                </c:pt>
                <c:pt idx="34">
                  <c:v>2480</c:v>
                </c:pt>
                <c:pt idx="35">
                  <c:v>2545</c:v>
                </c:pt>
                <c:pt idx="36">
                  <c:v>2492</c:v>
                </c:pt>
                <c:pt idx="37">
                  <c:v>2442</c:v>
                </c:pt>
                <c:pt idx="38">
                  <c:v>2429</c:v>
                </c:pt>
                <c:pt idx="39">
                  <c:v>2430</c:v>
                </c:pt>
                <c:pt idx="40">
                  <c:v>2371</c:v>
                </c:pt>
                <c:pt idx="41">
                  <c:v>2505</c:v>
                </c:pt>
                <c:pt idx="42">
                  <c:v>2640</c:v>
                </c:pt>
                <c:pt idx="43">
                  <c:v>2679</c:v>
                </c:pt>
                <c:pt idx="44">
                  <c:v>2840</c:v>
                </c:pt>
                <c:pt idx="45">
                  <c:v>2795</c:v>
                </c:pt>
                <c:pt idx="46">
                  <c:v>2993</c:v>
                </c:pt>
                <c:pt idx="47">
                  <c:v>2876</c:v>
                </c:pt>
                <c:pt idx="48">
                  <c:v>2973</c:v>
                </c:pt>
                <c:pt idx="49">
                  <c:v>2820</c:v>
                </c:pt>
                <c:pt idx="50">
                  <c:v>2865</c:v>
                </c:pt>
                <c:pt idx="51">
                  <c:v>3005</c:v>
                </c:pt>
                <c:pt idx="52">
                  <c:v>3200</c:v>
                </c:pt>
                <c:pt idx="53">
                  <c:v>3230</c:v>
                </c:pt>
                <c:pt idx="54">
                  <c:v>3145</c:v>
                </c:pt>
                <c:pt idx="55">
                  <c:v>3120</c:v>
                </c:pt>
                <c:pt idx="56">
                  <c:v>3250</c:v>
                </c:pt>
                <c:pt idx="57">
                  <c:v>2990</c:v>
                </c:pt>
                <c:pt idx="58">
                  <c:v>2892</c:v>
                </c:pt>
                <c:pt idx="59">
                  <c:v>2705</c:v>
                </c:pt>
                <c:pt idx="60">
                  <c:v>2730</c:v>
                </c:pt>
                <c:pt idx="61">
                  <c:v>2780</c:v>
                </c:pt>
                <c:pt idx="62">
                  <c:v>2925</c:v>
                </c:pt>
                <c:pt idx="63">
                  <c:v>2846</c:v>
                </c:pt>
                <c:pt idx="64">
                  <c:v>2900</c:v>
                </c:pt>
                <c:pt idx="65">
                  <c:v>2899</c:v>
                </c:pt>
                <c:pt idx="66">
                  <c:v>2856</c:v>
                </c:pt>
                <c:pt idx="67">
                  <c:v>2711</c:v>
                </c:pt>
                <c:pt idx="68">
                  <c:v>2767</c:v>
                </c:pt>
                <c:pt idx="69">
                  <c:v>2732</c:v>
                </c:pt>
                <c:pt idx="70">
                  <c:v>2708</c:v>
                </c:pt>
                <c:pt idx="71">
                  <c:v>2840</c:v>
                </c:pt>
                <c:pt idx="72">
                  <c:v>2725</c:v>
                </c:pt>
                <c:pt idx="73">
                  <c:v>2694</c:v>
                </c:pt>
                <c:pt idx="74">
                  <c:v>2660</c:v>
                </c:pt>
                <c:pt idx="75">
                  <c:v>2684</c:v>
                </c:pt>
                <c:pt idx="76">
                  <c:v>2516</c:v>
                </c:pt>
                <c:pt idx="77">
                  <c:v>2545</c:v>
                </c:pt>
                <c:pt idx="78">
                  <c:v>2513</c:v>
                </c:pt>
                <c:pt idx="79">
                  <c:v>2585</c:v>
                </c:pt>
                <c:pt idx="80">
                  <c:v>2554</c:v>
                </c:pt>
                <c:pt idx="81">
                  <c:v>2472</c:v>
                </c:pt>
                <c:pt idx="82">
                  <c:v>2478</c:v>
                </c:pt>
                <c:pt idx="83">
                  <c:v>2522</c:v>
                </c:pt>
                <c:pt idx="84">
                  <c:v>2632</c:v>
                </c:pt>
                <c:pt idx="85">
                  <c:v>2697</c:v>
                </c:pt>
                <c:pt idx="86">
                  <c:v>2750</c:v>
                </c:pt>
                <c:pt idx="87">
                  <c:v>2828</c:v>
                </c:pt>
                <c:pt idx="88">
                  <c:v>2820</c:v>
                </c:pt>
                <c:pt idx="89">
                  <c:v>2801</c:v>
                </c:pt>
                <c:pt idx="90">
                  <c:v>2720</c:v>
                </c:pt>
                <c:pt idx="91">
                  <c:v>2550</c:v>
                </c:pt>
                <c:pt idx="92">
                  <c:v>2507</c:v>
                </c:pt>
              </c:numCache>
            </c:numRef>
          </c:val>
          <c:smooth val="0"/>
          <c:extLst>
            <c:ext xmlns:c16="http://schemas.microsoft.com/office/drawing/2014/chart" uri="{C3380CC4-5D6E-409C-BE32-E72D297353CC}">
              <c16:uniqueId val="{00000000-F866-436B-AD65-89E668F2A836}"/>
            </c:ext>
          </c:extLst>
        </c:ser>
        <c:ser>
          <c:idx val="1"/>
          <c:order val="1"/>
          <c:spPr>
            <a:ln w="28575" cap="rnd">
              <a:solidFill>
                <a:schemeClr val="accent2"/>
              </a:solidFill>
              <a:round/>
            </a:ln>
            <a:effectLst/>
          </c:spPr>
          <c:marker>
            <c:symbol val="none"/>
          </c:marker>
          <c:val>
            <c:numRef>
              <c:f>'【解答】(演習5)アクセス数(異常値検出) '!$D$40:$D$132</c:f>
              <c:numCache>
                <c:formatCode>0.0000</c:formatCode>
                <c:ptCount val="93"/>
                <c:pt idx="0">
                  <c:v>2994.0666666666666</c:v>
                </c:pt>
                <c:pt idx="1">
                  <c:v>2969.5333333333333</c:v>
                </c:pt>
                <c:pt idx="2">
                  <c:v>2947.1333333333332</c:v>
                </c:pt>
                <c:pt idx="3">
                  <c:v>2918.4666666666667</c:v>
                </c:pt>
                <c:pt idx="4">
                  <c:v>2892.4</c:v>
                </c:pt>
                <c:pt idx="5">
                  <c:v>2865.8333333333335</c:v>
                </c:pt>
                <c:pt idx="6">
                  <c:v>2837.6666666666665</c:v>
                </c:pt>
                <c:pt idx="7">
                  <c:v>2804.6666666666665</c:v>
                </c:pt>
                <c:pt idx="8">
                  <c:v>2774.8333333333335</c:v>
                </c:pt>
                <c:pt idx="9">
                  <c:v>2738.5</c:v>
                </c:pt>
                <c:pt idx="10">
                  <c:v>2691.6666666666665</c:v>
                </c:pt>
                <c:pt idx="11">
                  <c:v>2651.5666666666666</c:v>
                </c:pt>
                <c:pt idx="12">
                  <c:v>2612.8000000000002</c:v>
                </c:pt>
                <c:pt idx="13">
                  <c:v>2573.6</c:v>
                </c:pt>
                <c:pt idx="14">
                  <c:v>2537.3666666666668</c:v>
                </c:pt>
                <c:pt idx="15">
                  <c:v>2498.3666666666668</c:v>
                </c:pt>
                <c:pt idx="16">
                  <c:v>2469.6666666666665</c:v>
                </c:pt>
                <c:pt idx="17">
                  <c:v>2451.4666666666667</c:v>
                </c:pt>
                <c:pt idx="18">
                  <c:v>2431.5</c:v>
                </c:pt>
                <c:pt idx="19">
                  <c:v>2415.1</c:v>
                </c:pt>
                <c:pt idx="20">
                  <c:v>2407.6999999999998</c:v>
                </c:pt>
                <c:pt idx="21">
                  <c:v>2396.4</c:v>
                </c:pt>
                <c:pt idx="22">
                  <c:v>2391.8666666666668</c:v>
                </c:pt>
                <c:pt idx="23">
                  <c:v>2382.5666666666666</c:v>
                </c:pt>
                <c:pt idx="24">
                  <c:v>2377.1999999999998</c:v>
                </c:pt>
                <c:pt idx="25">
                  <c:v>2367.0333333333333</c:v>
                </c:pt>
                <c:pt idx="26">
                  <c:v>2359.6666666666665</c:v>
                </c:pt>
                <c:pt idx="27">
                  <c:v>2355.6</c:v>
                </c:pt>
                <c:pt idx="28">
                  <c:v>2357.6333333333332</c:v>
                </c:pt>
                <c:pt idx="29">
                  <c:v>2354.9666666666667</c:v>
                </c:pt>
                <c:pt idx="30">
                  <c:v>2353.6333333333332</c:v>
                </c:pt>
                <c:pt idx="31">
                  <c:v>2354.0333333333333</c:v>
                </c:pt>
                <c:pt idx="32">
                  <c:v>2355.2666666666669</c:v>
                </c:pt>
                <c:pt idx="33">
                  <c:v>2355.6333333333332</c:v>
                </c:pt>
                <c:pt idx="34">
                  <c:v>2360.5333333333333</c:v>
                </c:pt>
                <c:pt idx="35">
                  <c:v>2365.2666666666669</c:v>
                </c:pt>
                <c:pt idx="36">
                  <c:v>2371.3333333333335</c:v>
                </c:pt>
                <c:pt idx="37">
                  <c:v>2377.0666666666666</c:v>
                </c:pt>
                <c:pt idx="38">
                  <c:v>2384.0333333333333</c:v>
                </c:pt>
                <c:pt idx="39">
                  <c:v>2395.0333333333333</c:v>
                </c:pt>
                <c:pt idx="40">
                  <c:v>2399.7333333333331</c:v>
                </c:pt>
                <c:pt idx="41">
                  <c:v>2408.6666666666665</c:v>
                </c:pt>
                <c:pt idx="42">
                  <c:v>2424.6</c:v>
                </c:pt>
                <c:pt idx="43">
                  <c:v>2445.4333333333334</c:v>
                </c:pt>
                <c:pt idx="44">
                  <c:v>2471.3333333333335</c:v>
                </c:pt>
                <c:pt idx="45">
                  <c:v>2494.5</c:v>
                </c:pt>
                <c:pt idx="46">
                  <c:v>2518.9666666666667</c:v>
                </c:pt>
                <c:pt idx="47">
                  <c:v>2540.3000000000002</c:v>
                </c:pt>
                <c:pt idx="48">
                  <c:v>2567.4</c:v>
                </c:pt>
                <c:pt idx="49">
                  <c:v>2588.0666666666666</c:v>
                </c:pt>
                <c:pt idx="50">
                  <c:v>2598.5666666666666</c:v>
                </c:pt>
                <c:pt idx="51">
                  <c:v>2619.1999999999998</c:v>
                </c:pt>
                <c:pt idx="52">
                  <c:v>2642.8666666666668</c:v>
                </c:pt>
                <c:pt idx="53">
                  <c:v>2668.3</c:v>
                </c:pt>
                <c:pt idx="54">
                  <c:v>2683.5</c:v>
                </c:pt>
                <c:pt idx="55">
                  <c:v>2701.5</c:v>
                </c:pt>
                <c:pt idx="56">
                  <c:v>2723.8666666666668</c:v>
                </c:pt>
                <c:pt idx="57">
                  <c:v>2741.2666666666669</c:v>
                </c:pt>
                <c:pt idx="58">
                  <c:v>2750.9666666666667</c:v>
                </c:pt>
                <c:pt idx="59">
                  <c:v>2757.6333333333332</c:v>
                </c:pt>
                <c:pt idx="60">
                  <c:v>2765.9666666666667</c:v>
                </c:pt>
                <c:pt idx="61">
                  <c:v>2776.1</c:v>
                </c:pt>
                <c:pt idx="62">
                  <c:v>2788.2666666666669</c:v>
                </c:pt>
                <c:pt idx="63">
                  <c:v>2799.7666666666669</c:v>
                </c:pt>
                <c:pt idx="64">
                  <c:v>2813.7666666666669</c:v>
                </c:pt>
                <c:pt idx="65">
                  <c:v>2825.5666666666666</c:v>
                </c:pt>
                <c:pt idx="66">
                  <c:v>2837.7</c:v>
                </c:pt>
                <c:pt idx="67">
                  <c:v>2846.6666666666665</c:v>
                </c:pt>
                <c:pt idx="68">
                  <c:v>2857.9333333333334</c:v>
                </c:pt>
                <c:pt idx="69">
                  <c:v>2868</c:v>
                </c:pt>
                <c:pt idx="70">
                  <c:v>2879.2333333333331</c:v>
                </c:pt>
                <c:pt idx="71">
                  <c:v>2890.4</c:v>
                </c:pt>
                <c:pt idx="72">
                  <c:v>2893.2333333333331</c:v>
                </c:pt>
                <c:pt idx="73">
                  <c:v>2893.7333333333331</c:v>
                </c:pt>
                <c:pt idx="74">
                  <c:v>2887.7333333333331</c:v>
                </c:pt>
                <c:pt idx="75">
                  <c:v>2884.0333333333333</c:v>
                </c:pt>
                <c:pt idx="76">
                  <c:v>2868.1333333333332</c:v>
                </c:pt>
                <c:pt idx="77">
                  <c:v>2857.1</c:v>
                </c:pt>
                <c:pt idx="78">
                  <c:v>2841.7666666666669</c:v>
                </c:pt>
                <c:pt idx="79">
                  <c:v>2833.9333333333334</c:v>
                </c:pt>
                <c:pt idx="80">
                  <c:v>2823.5666666666666</c:v>
                </c:pt>
                <c:pt idx="81">
                  <c:v>2805.8</c:v>
                </c:pt>
                <c:pt idx="82">
                  <c:v>2781.7333333333331</c:v>
                </c:pt>
                <c:pt idx="83">
                  <c:v>2758.1333333333332</c:v>
                </c:pt>
                <c:pt idx="84">
                  <c:v>2741.0333333333333</c:v>
                </c:pt>
                <c:pt idx="85">
                  <c:v>2726.9333333333334</c:v>
                </c:pt>
                <c:pt idx="86">
                  <c:v>2710.2666666666669</c:v>
                </c:pt>
                <c:pt idx="87">
                  <c:v>2704.8666666666668</c:v>
                </c:pt>
                <c:pt idx="88">
                  <c:v>2702.4666666666667</c:v>
                </c:pt>
                <c:pt idx="89">
                  <c:v>2705.6666666666665</c:v>
                </c:pt>
                <c:pt idx="90">
                  <c:v>2705.3333333333335</c:v>
                </c:pt>
                <c:pt idx="91">
                  <c:v>2697.6666666666665</c:v>
                </c:pt>
                <c:pt idx="92">
                  <c:v>2683.7333333333331</c:v>
                </c:pt>
              </c:numCache>
            </c:numRef>
          </c:val>
          <c:smooth val="0"/>
          <c:extLst>
            <c:ext xmlns:c16="http://schemas.microsoft.com/office/drawing/2014/chart" uri="{C3380CC4-5D6E-409C-BE32-E72D297353CC}">
              <c16:uniqueId val="{00000001-F866-436B-AD65-89E668F2A836}"/>
            </c:ext>
          </c:extLst>
        </c:ser>
        <c:dLbls>
          <c:showLegendKey val="0"/>
          <c:showVal val="0"/>
          <c:showCatName val="0"/>
          <c:showSerName val="0"/>
          <c:showPercent val="0"/>
          <c:showBubbleSize val="0"/>
        </c:dLbls>
        <c:smooth val="0"/>
        <c:axId val="589419864"/>
        <c:axId val="643011288"/>
      </c:lineChart>
      <c:catAx>
        <c:axId val="589419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3011288"/>
        <c:crosses val="autoZero"/>
        <c:auto val="1"/>
        <c:lblAlgn val="ctr"/>
        <c:lblOffset val="100"/>
        <c:noMultiLvlLbl val="0"/>
      </c:catAx>
      <c:valAx>
        <c:axId val="64301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419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'【解答】(演習5)アクセス数(異常値検出) '!$C$40:$C$132</c:f>
              <c:numCache>
                <c:formatCode>General</c:formatCode>
                <c:ptCount val="93"/>
                <c:pt idx="0">
                  <c:v>2520</c:v>
                </c:pt>
                <c:pt idx="1">
                  <c:v>2464</c:v>
                </c:pt>
                <c:pt idx="2">
                  <c:v>2523</c:v>
                </c:pt>
                <c:pt idx="3">
                  <c:v>2490</c:v>
                </c:pt>
                <c:pt idx="4">
                  <c:v>2333</c:v>
                </c:pt>
                <c:pt idx="5">
                  <c:v>2403</c:v>
                </c:pt>
                <c:pt idx="6">
                  <c:v>2310</c:v>
                </c:pt>
                <c:pt idx="7">
                  <c:v>2270</c:v>
                </c:pt>
                <c:pt idx="8">
                  <c:v>2220</c:v>
                </c:pt>
                <c:pt idx="9">
                  <c:v>2100</c:v>
                </c:pt>
                <c:pt idx="10">
                  <c:v>2230</c:v>
                </c:pt>
                <c:pt idx="11">
                  <c:v>2237</c:v>
                </c:pt>
                <c:pt idx="12">
                  <c:v>2162</c:v>
                </c:pt>
                <c:pt idx="13">
                  <c:v>2054</c:v>
                </c:pt>
                <c:pt idx="14">
                  <c:v>2063</c:v>
                </c:pt>
                <c:pt idx="15">
                  <c:v>2100</c:v>
                </c:pt>
                <c:pt idx="16">
                  <c:v>2259</c:v>
                </c:pt>
                <c:pt idx="17">
                  <c:v>2236</c:v>
                </c:pt>
                <c:pt idx="18">
                  <c:v>2160</c:v>
                </c:pt>
                <c:pt idx="19">
                  <c:v>2200</c:v>
                </c:pt>
                <c:pt idx="20">
                  <c:v>2550</c:v>
                </c:pt>
                <c:pt idx="21">
                  <c:v>2386</c:v>
                </c:pt>
                <c:pt idx="22">
                  <c:v>2490</c:v>
                </c:pt>
                <c:pt idx="23">
                  <c:v>2467</c:v>
                </c:pt>
                <c:pt idx="24">
                  <c:v>2689</c:v>
                </c:pt>
                <c:pt idx="25">
                  <c:v>2580</c:v>
                </c:pt>
                <c:pt idx="26">
                  <c:v>2579</c:v>
                </c:pt>
                <c:pt idx="27">
                  <c:v>2468</c:v>
                </c:pt>
                <c:pt idx="28">
                  <c:v>2601</c:v>
                </c:pt>
                <c:pt idx="29">
                  <c:v>2505</c:v>
                </c:pt>
                <c:pt idx="30">
                  <c:v>2480</c:v>
                </c:pt>
                <c:pt idx="31">
                  <c:v>2476</c:v>
                </c:pt>
                <c:pt idx="32">
                  <c:v>2560</c:v>
                </c:pt>
                <c:pt idx="33">
                  <c:v>2501</c:v>
                </c:pt>
                <c:pt idx="34">
                  <c:v>2480</c:v>
                </c:pt>
                <c:pt idx="35">
                  <c:v>2545</c:v>
                </c:pt>
                <c:pt idx="36">
                  <c:v>2492</c:v>
                </c:pt>
                <c:pt idx="37">
                  <c:v>2442</c:v>
                </c:pt>
                <c:pt idx="38">
                  <c:v>2429</c:v>
                </c:pt>
                <c:pt idx="39">
                  <c:v>2430</c:v>
                </c:pt>
                <c:pt idx="40">
                  <c:v>2371</c:v>
                </c:pt>
                <c:pt idx="41">
                  <c:v>2505</c:v>
                </c:pt>
                <c:pt idx="42">
                  <c:v>2640</c:v>
                </c:pt>
                <c:pt idx="43">
                  <c:v>2679</c:v>
                </c:pt>
                <c:pt idx="44">
                  <c:v>2840</c:v>
                </c:pt>
                <c:pt idx="45">
                  <c:v>2795</c:v>
                </c:pt>
                <c:pt idx="46">
                  <c:v>2993</c:v>
                </c:pt>
                <c:pt idx="47">
                  <c:v>2876</c:v>
                </c:pt>
                <c:pt idx="48">
                  <c:v>2973</c:v>
                </c:pt>
                <c:pt idx="49">
                  <c:v>2820</c:v>
                </c:pt>
                <c:pt idx="50">
                  <c:v>2865</c:v>
                </c:pt>
                <c:pt idx="51">
                  <c:v>3005</c:v>
                </c:pt>
                <c:pt idx="52">
                  <c:v>3200</c:v>
                </c:pt>
                <c:pt idx="53">
                  <c:v>3230</c:v>
                </c:pt>
                <c:pt idx="54">
                  <c:v>3145</c:v>
                </c:pt>
                <c:pt idx="55">
                  <c:v>3120</c:v>
                </c:pt>
                <c:pt idx="56">
                  <c:v>3250</c:v>
                </c:pt>
                <c:pt idx="57">
                  <c:v>2990</c:v>
                </c:pt>
                <c:pt idx="58">
                  <c:v>2892</c:v>
                </c:pt>
                <c:pt idx="59">
                  <c:v>2705</c:v>
                </c:pt>
                <c:pt idx="60">
                  <c:v>2730</c:v>
                </c:pt>
                <c:pt idx="61">
                  <c:v>2780</c:v>
                </c:pt>
                <c:pt idx="62">
                  <c:v>2925</c:v>
                </c:pt>
                <c:pt idx="63">
                  <c:v>2846</c:v>
                </c:pt>
                <c:pt idx="64">
                  <c:v>2900</c:v>
                </c:pt>
                <c:pt idx="65">
                  <c:v>2899</c:v>
                </c:pt>
                <c:pt idx="66">
                  <c:v>2856</c:v>
                </c:pt>
                <c:pt idx="67">
                  <c:v>2711</c:v>
                </c:pt>
                <c:pt idx="68">
                  <c:v>2767</c:v>
                </c:pt>
                <c:pt idx="69">
                  <c:v>2732</c:v>
                </c:pt>
                <c:pt idx="70">
                  <c:v>2708</c:v>
                </c:pt>
                <c:pt idx="71">
                  <c:v>2840</c:v>
                </c:pt>
                <c:pt idx="72">
                  <c:v>2725</c:v>
                </c:pt>
                <c:pt idx="73">
                  <c:v>2694</c:v>
                </c:pt>
                <c:pt idx="74">
                  <c:v>2660</c:v>
                </c:pt>
                <c:pt idx="75">
                  <c:v>2684</c:v>
                </c:pt>
                <c:pt idx="76">
                  <c:v>2516</c:v>
                </c:pt>
                <c:pt idx="77">
                  <c:v>2545</c:v>
                </c:pt>
                <c:pt idx="78">
                  <c:v>2513</c:v>
                </c:pt>
                <c:pt idx="79">
                  <c:v>2585</c:v>
                </c:pt>
                <c:pt idx="80">
                  <c:v>2554</c:v>
                </c:pt>
                <c:pt idx="81">
                  <c:v>2472</c:v>
                </c:pt>
                <c:pt idx="82">
                  <c:v>2478</c:v>
                </c:pt>
                <c:pt idx="83">
                  <c:v>2522</c:v>
                </c:pt>
                <c:pt idx="84">
                  <c:v>2632</c:v>
                </c:pt>
                <c:pt idx="85">
                  <c:v>2697</c:v>
                </c:pt>
                <c:pt idx="86">
                  <c:v>2750</c:v>
                </c:pt>
                <c:pt idx="87">
                  <c:v>2828</c:v>
                </c:pt>
                <c:pt idx="88">
                  <c:v>2820</c:v>
                </c:pt>
                <c:pt idx="89">
                  <c:v>2801</c:v>
                </c:pt>
                <c:pt idx="90">
                  <c:v>2720</c:v>
                </c:pt>
                <c:pt idx="91">
                  <c:v>2550</c:v>
                </c:pt>
                <c:pt idx="92">
                  <c:v>2507</c:v>
                </c:pt>
              </c:numCache>
            </c:numRef>
          </c:val>
          <c:smooth val="0"/>
          <c:extLst>
            <c:ext xmlns:c16="http://schemas.microsoft.com/office/drawing/2014/chart" uri="{C3380CC4-5D6E-409C-BE32-E72D297353CC}">
              <c16:uniqueId val="{00000000-4CEE-4033-995C-CCE0221F5222}"/>
            </c:ext>
          </c:extLst>
        </c:ser>
        <c:ser>
          <c:idx val="1"/>
          <c:order val="1"/>
          <c:spPr>
            <a:ln w="28575" cap="rnd">
              <a:solidFill>
                <a:schemeClr val="accent2"/>
              </a:solidFill>
              <a:round/>
            </a:ln>
            <a:effectLst/>
          </c:spPr>
          <c:marker>
            <c:symbol val="none"/>
          </c:marker>
          <c:val>
            <c:numRef>
              <c:f>'【解答】(演習5)アクセス数(異常値検出) '!$D$40:$D$132</c:f>
              <c:numCache>
                <c:formatCode>0.0000</c:formatCode>
                <c:ptCount val="93"/>
                <c:pt idx="0">
                  <c:v>2994.0666666666666</c:v>
                </c:pt>
                <c:pt idx="1">
                  <c:v>2969.5333333333333</c:v>
                </c:pt>
                <c:pt idx="2">
                  <c:v>2947.1333333333332</c:v>
                </c:pt>
                <c:pt idx="3">
                  <c:v>2918.4666666666667</c:v>
                </c:pt>
                <c:pt idx="4">
                  <c:v>2892.4</c:v>
                </c:pt>
                <c:pt idx="5">
                  <c:v>2865.8333333333335</c:v>
                </c:pt>
                <c:pt idx="6">
                  <c:v>2837.6666666666665</c:v>
                </c:pt>
                <c:pt idx="7">
                  <c:v>2804.6666666666665</c:v>
                </c:pt>
                <c:pt idx="8">
                  <c:v>2774.8333333333335</c:v>
                </c:pt>
                <c:pt idx="9">
                  <c:v>2738.5</c:v>
                </c:pt>
                <c:pt idx="10">
                  <c:v>2691.6666666666665</c:v>
                </c:pt>
                <c:pt idx="11">
                  <c:v>2651.5666666666666</c:v>
                </c:pt>
                <c:pt idx="12">
                  <c:v>2612.8000000000002</c:v>
                </c:pt>
                <c:pt idx="13">
                  <c:v>2573.6</c:v>
                </c:pt>
                <c:pt idx="14">
                  <c:v>2537.3666666666668</c:v>
                </c:pt>
                <c:pt idx="15">
                  <c:v>2498.3666666666668</c:v>
                </c:pt>
                <c:pt idx="16">
                  <c:v>2469.6666666666665</c:v>
                </c:pt>
                <c:pt idx="17">
                  <c:v>2451.4666666666667</c:v>
                </c:pt>
                <c:pt idx="18">
                  <c:v>2431.5</c:v>
                </c:pt>
                <c:pt idx="19">
                  <c:v>2415.1</c:v>
                </c:pt>
                <c:pt idx="20">
                  <c:v>2407.6999999999998</c:v>
                </c:pt>
                <c:pt idx="21">
                  <c:v>2396.4</c:v>
                </c:pt>
                <c:pt idx="22">
                  <c:v>2391.8666666666668</c:v>
                </c:pt>
                <c:pt idx="23">
                  <c:v>2382.5666666666666</c:v>
                </c:pt>
                <c:pt idx="24">
                  <c:v>2377.1999999999998</c:v>
                </c:pt>
                <c:pt idx="25">
                  <c:v>2367.0333333333333</c:v>
                </c:pt>
                <c:pt idx="26">
                  <c:v>2359.6666666666665</c:v>
                </c:pt>
                <c:pt idx="27">
                  <c:v>2355.6</c:v>
                </c:pt>
                <c:pt idx="28">
                  <c:v>2357.6333333333332</c:v>
                </c:pt>
                <c:pt idx="29">
                  <c:v>2354.9666666666667</c:v>
                </c:pt>
                <c:pt idx="30">
                  <c:v>2353.6333333333332</c:v>
                </c:pt>
                <c:pt idx="31">
                  <c:v>2354.0333333333333</c:v>
                </c:pt>
                <c:pt idx="32">
                  <c:v>2355.2666666666669</c:v>
                </c:pt>
                <c:pt idx="33">
                  <c:v>2355.6333333333332</c:v>
                </c:pt>
                <c:pt idx="34">
                  <c:v>2360.5333333333333</c:v>
                </c:pt>
                <c:pt idx="35">
                  <c:v>2365.2666666666669</c:v>
                </c:pt>
                <c:pt idx="36">
                  <c:v>2371.3333333333335</c:v>
                </c:pt>
                <c:pt idx="37">
                  <c:v>2377.0666666666666</c:v>
                </c:pt>
                <c:pt idx="38">
                  <c:v>2384.0333333333333</c:v>
                </c:pt>
                <c:pt idx="39">
                  <c:v>2395.0333333333333</c:v>
                </c:pt>
                <c:pt idx="40">
                  <c:v>2399.7333333333331</c:v>
                </c:pt>
                <c:pt idx="41">
                  <c:v>2408.6666666666665</c:v>
                </c:pt>
                <c:pt idx="42">
                  <c:v>2424.6</c:v>
                </c:pt>
                <c:pt idx="43">
                  <c:v>2445.4333333333334</c:v>
                </c:pt>
                <c:pt idx="44">
                  <c:v>2471.3333333333335</c:v>
                </c:pt>
                <c:pt idx="45">
                  <c:v>2494.5</c:v>
                </c:pt>
                <c:pt idx="46">
                  <c:v>2518.9666666666667</c:v>
                </c:pt>
                <c:pt idx="47">
                  <c:v>2540.3000000000002</c:v>
                </c:pt>
                <c:pt idx="48">
                  <c:v>2567.4</c:v>
                </c:pt>
                <c:pt idx="49">
                  <c:v>2588.0666666666666</c:v>
                </c:pt>
                <c:pt idx="50">
                  <c:v>2598.5666666666666</c:v>
                </c:pt>
                <c:pt idx="51">
                  <c:v>2619.1999999999998</c:v>
                </c:pt>
                <c:pt idx="52">
                  <c:v>2642.8666666666668</c:v>
                </c:pt>
                <c:pt idx="53">
                  <c:v>2668.3</c:v>
                </c:pt>
                <c:pt idx="54">
                  <c:v>2683.5</c:v>
                </c:pt>
                <c:pt idx="55">
                  <c:v>2701.5</c:v>
                </c:pt>
                <c:pt idx="56">
                  <c:v>2723.8666666666668</c:v>
                </c:pt>
                <c:pt idx="57">
                  <c:v>2741.2666666666669</c:v>
                </c:pt>
                <c:pt idx="58">
                  <c:v>2750.9666666666667</c:v>
                </c:pt>
                <c:pt idx="59">
                  <c:v>2757.6333333333332</c:v>
                </c:pt>
                <c:pt idx="60">
                  <c:v>2765.9666666666667</c:v>
                </c:pt>
                <c:pt idx="61">
                  <c:v>2776.1</c:v>
                </c:pt>
                <c:pt idx="62">
                  <c:v>2788.2666666666669</c:v>
                </c:pt>
                <c:pt idx="63">
                  <c:v>2799.7666666666669</c:v>
                </c:pt>
                <c:pt idx="64">
                  <c:v>2813.7666666666669</c:v>
                </c:pt>
                <c:pt idx="65">
                  <c:v>2825.5666666666666</c:v>
                </c:pt>
                <c:pt idx="66">
                  <c:v>2837.7</c:v>
                </c:pt>
                <c:pt idx="67">
                  <c:v>2846.6666666666665</c:v>
                </c:pt>
                <c:pt idx="68">
                  <c:v>2857.9333333333334</c:v>
                </c:pt>
                <c:pt idx="69">
                  <c:v>2868</c:v>
                </c:pt>
                <c:pt idx="70">
                  <c:v>2879.2333333333331</c:v>
                </c:pt>
                <c:pt idx="71">
                  <c:v>2890.4</c:v>
                </c:pt>
                <c:pt idx="72">
                  <c:v>2893.2333333333331</c:v>
                </c:pt>
                <c:pt idx="73">
                  <c:v>2893.7333333333331</c:v>
                </c:pt>
                <c:pt idx="74">
                  <c:v>2887.7333333333331</c:v>
                </c:pt>
                <c:pt idx="75">
                  <c:v>2884.0333333333333</c:v>
                </c:pt>
                <c:pt idx="76">
                  <c:v>2868.1333333333332</c:v>
                </c:pt>
                <c:pt idx="77">
                  <c:v>2857.1</c:v>
                </c:pt>
                <c:pt idx="78">
                  <c:v>2841.7666666666669</c:v>
                </c:pt>
                <c:pt idx="79">
                  <c:v>2833.9333333333334</c:v>
                </c:pt>
                <c:pt idx="80">
                  <c:v>2823.5666666666666</c:v>
                </c:pt>
                <c:pt idx="81">
                  <c:v>2805.8</c:v>
                </c:pt>
                <c:pt idx="82">
                  <c:v>2781.7333333333331</c:v>
                </c:pt>
                <c:pt idx="83">
                  <c:v>2758.1333333333332</c:v>
                </c:pt>
                <c:pt idx="84">
                  <c:v>2741.0333333333333</c:v>
                </c:pt>
                <c:pt idx="85">
                  <c:v>2726.9333333333334</c:v>
                </c:pt>
                <c:pt idx="86">
                  <c:v>2710.2666666666669</c:v>
                </c:pt>
                <c:pt idx="87">
                  <c:v>2704.8666666666668</c:v>
                </c:pt>
                <c:pt idx="88">
                  <c:v>2702.4666666666667</c:v>
                </c:pt>
                <c:pt idx="89">
                  <c:v>2705.6666666666665</c:v>
                </c:pt>
                <c:pt idx="90">
                  <c:v>2705.3333333333335</c:v>
                </c:pt>
                <c:pt idx="91">
                  <c:v>2697.6666666666665</c:v>
                </c:pt>
                <c:pt idx="92">
                  <c:v>2683.7333333333331</c:v>
                </c:pt>
              </c:numCache>
            </c:numRef>
          </c:val>
          <c:smooth val="0"/>
          <c:extLst>
            <c:ext xmlns:c16="http://schemas.microsoft.com/office/drawing/2014/chart" uri="{C3380CC4-5D6E-409C-BE32-E72D297353CC}">
              <c16:uniqueId val="{00000001-4CEE-4033-995C-CCE0221F5222}"/>
            </c:ext>
          </c:extLst>
        </c:ser>
        <c:ser>
          <c:idx val="2"/>
          <c:order val="2"/>
          <c:spPr>
            <a:ln w="28575" cap="rnd">
              <a:solidFill>
                <a:schemeClr val="accent3"/>
              </a:solidFill>
              <a:round/>
            </a:ln>
            <a:effectLst/>
          </c:spPr>
          <c:marker>
            <c:symbol val="none"/>
          </c:marker>
          <c:val>
            <c:numRef>
              <c:f>'【解答】(演習5)アクセス数(異常値検出) '!$E$40:$E$132</c:f>
              <c:numCache>
                <c:formatCode>0.0000</c:formatCode>
                <c:ptCount val="93"/>
                <c:pt idx="0">
                  <c:v>3598.5686123201531</c:v>
                </c:pt>
                <c:pt idx="1">
                  <c:v>3598.689250269741</c:v>
                </c:pt>
                <c:pt idx="2">
                  <c:v>3590.7570686350064</c:v>
                </c:pt>
                <c:pt idx="3">
                  <c:v>3564.445151059801</c:v>
                </c:pt>
                <c:pt idx="4">
                  <c:v>3567.9943692217516</c:v>
                </c:pt>
                <c:pt idx="5">
                  <c:v>3553.941400895164</c:v>
                </c:pt>
                <c:pt idx="6">
                  <c:v>3545.6852390576551</c:v>
                </c:pt>
                <c:pt idx="7">
                  <c:v>3523.4361771464874</c:v>
                </c:pt>
                <c:pt idx="8">
                  <c:v>3514.3011910821856</c:v>
                </c:pt>
                <c:pt idx="9">
                  <c:v>3500.3331340509749</c:v>
                </c:pt>
                <c:pt idx="10">
                  <c:v>3396.0259663060651</c:v>
                </c:pt>
                <c:pt idx="11">
                  <c:v>3315.4490167202321</c:v>
                </c:pt>
                <c:pt idx="12">
                  <c:v>3249.2167795096084</c:v>
                </c:pt>
                <c:pt idx="13">
                  <c:v>3197.4548902893439</c:v>
                </c:pt>
                <c:pt idx="14">
                  <c:v>3148.8378114638194</c:v>
                </c:pt>
                <c:pt idx="15">
                  <c:v>3064.0107568696931</c:v>
                </c:pt>
                <c:pt idx="16">
                  <c:v>2990.3848268059583</c:v>
                </c:pt>
                <c:pt idx="17">
                  <c:v>2965.1322584964928</c:v>
                </c:pt>
                <c:pt idx="18">
                  <c:v>2942.259475075412</c:v>
                </c:pt>
                <c:pt idx="19">
                  <c:v>2922.8344812480968</c:v>
                </c:pt>
                <c:pt idx="20">
                  <c:v>2900.151474941862</c:v>
                </c:pt>
                <c:pt idx="21">
                  <c:v>2874.0591195431725</c:v>
                </c:pt>
                <c:pt idx="22">
                  <c:v>2863.0464722562128</c:v>
                </c:pt>
                <c:pt idx="23">
                  <c:v>2835.4829437234625</c:v>
                </c:pt>
                <c:pt idx="24">
                  <c:v>2810.5922011296461</c:v>
                </c:pt>
                <c:pt idx="25">
                  <c:v>2763.9047129439359</c:v>
                </c:pt>
                <c:pt idx="26">
                  <c:v>2730.6423916214771</c:v>
                </c:pt>
                <c:pt idx="27">
                  <c:v>2718.7192831468792</c:v>
                </c:pt>
                <c:pt idx="28">
                  <c:v>2725.6751163186195</c:v>
                </c:pt>
                <c:pt idx="29">
                  <c:v>2717.3067558506887</c:v>
                </c:pt>
                <c:pt idx="30">
                  <c:v>2713.7480596247665</c:v>
                </c:pt>
                <c:pt idx="31">
                  <c:v>2714.6815938533196</c:v>
                </c:pt>
                <c:pt idx="32">
                  <c:v>2718.5493753616743</c:v>
                </c:pt>
                <c:pt idx="33">
                  <c:v>2719.5004873155613</c:v>
                </c:pt>
                <c:pt idx="34">
                  <c:v>2727.0884929716494</c:v>
                </c:pt>
                <c:pt idx="35">
                  <c:v>2737.7109446867285</c:v>
                </c:pt>
                <c:pt idx="36">
                  <c:v>2745.9751699548278</c:v>
                </c:pt>
                <c:pt idx="37">
                  <c:v>2750.5542128130364</c:v>
                </c:pt>
                <c:pt idx="38">
                  <c:v>2753.169317372608</c:v>
                </c:pt>
                <c:pt idx="39">
                  <c:v>2748.4800013420113</c:v>
                </c:pt>
                <c:pt idx="40">
                  <c:v>2747.8082096749472</c:v>
                </c:pt>
                <c:pt idx="41">
                  <c:v>2753.1976655555941</c:v>
                </c:pt>
                <c:pt idx="42">
                  <c:v>2766.1262296182263</c:v>
                </c:pt>
                <c:pt idx="43">
                  <c:v>2769.2032317587996</c:v>
                </c:pt>
                <c:pt idx="44">
                  <c:v>2792.8166769607833</c:v>
                </c:pt>
                <c:pt idx="45">
                  <c:v>2805.2431581625369</c:v>
                </c:pt>
                <c:pt idx="46">
                  <c:v>2866.4011986622477</c:v>
                </c:pt>
                <c:pt idx="47">
                  <c:v>2894.3703806911258</c:v>
                </c:pt>
                <c:pt idx="48">
                  <c:v>2925.4543591941469</c:v>
                </c:pt>
                <c:pt idx="49">
                  <c:v>2929.5607200640093</c:v>
                </c:pt>
                <c:pt idx="50">
                  <c:v>2954.2917380866911</c:v>
                </c:pt>
                <c:pt idx="51">
                  <c:v>2995.1399805361452</c:v>
                </c:pt>
                <c:pt idx="52">
                  <c:v>3070.9307074228436</c:v>
                </c:pt>
                <c:pt idx="53">
                  <c:v>3141.4220298954742</c:v>
                </c:pt>
                <c:pt idx="54">
                  <c:v>3187.65590090149</c:v>
                </c:pt>
                <c:pt idx="55">
                  <c:v>3228.4110374430493</c:v>
                </c:pt>
                <c:pt idx="56">
                  <c:v>3285.1083278954557</c:v>
                </c:pt>
                <c:pt idx="57">
                  <c:v>3302.0505843202063</c:v>
                </c:pt>
                <c:pt idx="58">
                  <c:v>3311.7780206107927</c:v>
                </c:pt>
                <c:pt idx="59">
                  <c:v>3311.0519211430792</c:v>
                </c:pt>
                <c:pt idx="60">
                  <c:v>3309.5274638456804</c:v>
                </c:pt>
                <c:pt idx="61">
                  <c:v>3308.5126867060148</c:v>
                </c:pt>
                <c:pt idx="62">
                  <c:v>3316.9135883602412</c:v>
                </c:pt>
                <c:pt idx="63">
                  <c:v>3317.451615015686</c:v>
                </c:pt>
                <c:pt idx="64">
                  <c:v>3318.215750480801</c:v>
                </c:pt>
                <c:pt idx="65">
                  <c:v>3320.4719333475796</c:v>
                </c:pt>
                <c:pt idx="66">
                  <c:v>3316.3466985877635</c:v>
                </c:pt>
                <c:pt idx="67">
                  <c:v>3304.2550476782276</c:v>
                </c:pt>
                <c:pt idx="68">
                  <c:v>3288.834532772556</c:v>
                </c:pt>
                <c:pt idx="69">
                  <c:v>3270.722116909757</c:v>
                </c:pt>
                <c:pt idx="70">
                  <c:v>3241.3435026363281</c:v>
                </c:pt>
                <c:pt idx="71">
                  <c:v>3224.3203291309119</c:v>
                </c:pt>
                <c:pt idx="72">
                  <c:v>3219.7217271000454</c:v>
                </c:pt>
                <c:pt idx="73">
                  <c:v>3218.9074228696109</c:v>
                </c:pt>
                <c:pt idx="74">
                  <c:v>3223.4807479723468</c:v>
                </c:pt>
                <c:pt idx="75">
                  <c:v>3226.3908731326947</c:v>
                </c:pt>
                <c:pt idx="76">
                  <c:v>3233.1091883054719</c:v>
                </c:pt>
                <c:pt idx="77">
                  <c:v>3240.6325279555826</c:v>
                </c:pt>
                <c:pt idx="78">
                  <c:v>3242.519986039702</c:v>
                </c:pt>
                <c:pt idx="79">
                  <c:v>3245.4884776112408</c:v>
                </c:pt>
                <c:pt idx="80">
                  <c:v>3247.3690550127167</c:v>
                </c:pt>
                <c:pt idx="81">
                  <c:v>3242.6180872849823</c:v>
                </c:pt>
                <c:pt idx="82">
                  <c:v>3208.1143943519978</c:v>
                </c:pt>
                <c:pt idx="83">
                  <c:v>3159.4871572269431</c:v>
                </c:pt>
                <c:pt idx="84">
                  <c:v>3117.0995356245617</c:v>
                </c:pt>
                <c:pt idx="85">
                  <c:v>3074.8722631048877</c:v>
                </c:pt>
                <c:pt idx="86">
                  <c:v>2997.055274786178</c:v>
                </c:pt>
                <c:pt idx="87">
                  <c:v>2975.5061307886417</c:v>
                </c:pt>
                <c:pt idx="88">
                  <c:v>2967.4573539894782</c:v>
                </c:pt>
                <c:pt idx="89">
                  <c:v>2973.0913364766684</c:v>
                </c:pt>
                <c:pt idx="90">
                  <c:v>2972.6574080433011</c:v>
                </c:pt>
                <c:pt idx="91">
                  <c:v>2969.287768550349</c:v>
                </c:pt>
                <c:pt idx="92">
                  <c:v>2949.9300111194539</c:v>
                </c:pt>
              </c:numCache>
            </c:numRef>
          </c:val>
          <c:smooth val="0"/>
          <c:extLst>
            <c:ext xmlns:c16="http://schemas.microsoft.com/office/drawing/2014/chart" uri="{C3380CC4-5D6E-409C-BE32-E72D297353CC}">
              <c16:uniqueId val="{00000002-4CEE-4033-995C-CCE0221F5222}"/>
            </c:ext>
          </c:extLst>
        </c:ser>
        <c:ser>
          <c:idx val="3"/>
          <c:order val="3"/>
          <c:spPr>
            <a:ln w="28575" cap="rnd">
              <a:solidFill>
                <a:schemeClr val="accent4"/>
              </a:solidFill>
              <a:round/>
            </a:ln>
            <a:effectLst/>
          </c:spPr>
          <c:marker>
            <c:symbol val="none"/>
          </c:marker>
          <c:val>
            <c:numRef>
              <c:f>'【解答】(演習5)アクセス数(異常値検出) '!$F$40:$F$132</c:f>
              <c:numCache>
                <c:formatCode>0.0000</c:formatCode>
                <c:ptCount val="93"/>
                <c:pt idx="0">
                  <c:v>2389.5647210131801</c:v>
                </c:pt>
                <c:pt idx="1">
                  <c:v>2340.3774163969256</c:v>
                </c:pt>
                <c:pt idx="2">
                  <c:v>2303.5095980316601</c:v>
                </c:pt>
                <c:pt idx="3">
                  <c:v>2272.4881822735324</c:v>
                </c:pt>
                <c:pt idx="4">
                  <c:v>2216.8056307782485</c:v>
                </c:pt>
                <c:pt idx="5">
                  <c:v>2177.725265771503</c:v>
                </c:pt>
                <c:pt idx="6">
                  <c:v>2129.648094275678</c:v>
                </c:pt>
                <c:pt idx="7">
                  <c:v>2085.8971561868457</c:v>
                </c:pt>
                <c:pt idx="8">
                  <c:v>2035.3654755844814</c:v>
                </c:pt>
                <c:pt idx="9">
                  <c:v>1976.6668659490249</c:v>
                </c:pt>
                <c:pt idx="10">
                  <c:v>1987.3073670272677</c:v>
                </c:pt>
                <c:pt idx="11">
                  <c:v>1987.6843166131011</c:v>
                </c:pt>
                <c:pt idx="12">
                  <c:v>1976.3832204903922</c:v>
                </c:pt>
                <c:pt idx="13">
                  <c:v>1949.7451097106559</c:v>
                </c:pt>
                <c:pt idx="14">
                  <c:v>1925.8955218695141</c:v>
                </c:pt>
                <c:pt idx="15">
                  <c:v>1932.7225764636405</c:v>
                </c:pt>
                <c:pt idx="16">
                  <c:v>1948.9485065273748</c:v>
                </c:pt>
                <c:pt idx="17">
                  <c:v>1937.8010748368408</c:v>
                </c:pt>
                <c:pt idx="18">
                  <c:v>1920.740524924588</c:v>
                </c:pt>
                <c:pt idx="19">
                  <c:v>1907.365518751903</c:v>
                </c:pt>
                <c:pt idx="20">
                  <c:v>1915.2485250581376</c:v>
                </c:pt>
                <c:pt idx="21">
                  <c:v>1918.7408804568277</c:v>
                </c:pt>
                <c:pt idx="22">
                  <c:v>1920.6868610771207</c:v>
                </c:pt>
                <c:pt idx="23">
                  <c:v>1929.6503896098704</c:v>
                </c:pt>
                <c:pt idx="24">
                  <c:v>1943.8077988703533</c:v>
                </c:pt>
                <c:pt idx="25">
                  <c:v>1970.1619537227307</c:v>
                </c:pt>
                <c:pt idx="26">
                  <c:v>1988.6909417118561</c:v>
                </c:pt>
                <c:pt idx="27">
                  <c:v>1992.4807168531206</c:v>
                </c:pt>
                <c:pt idx="28">
                  <c:v>1989.5915503480469</c:v>
                </c:pt>
                <c:pt idx="29">
                  <c:v>1992.6265774826445</c:v>
                </c:pt>
                <c:pt idx="30">
                  <c:v>1993.5186070418997</c:v>
                </c:pt>
                <c:pt idx="31">
                  <c:v>1993.3850728133468</c:v>
                </c:pt>
                <c:pt idx="32">
                  <c:v>1991.9839579716595</c:v>
                </c:pt>
                <c:pt idx="33">
                  <c:v>1991.7661793511052</c:v>
                </c:pt>
                <c:pt idx="34">
                  <c:v>1993.9781736950174</c:v>
                </c:pt>
                <c:pt idx="35">
                  <c:v>1992.8223886466051</c:v>
                </c:pt>
                <c:pt idx="36">
                  <c:v>1996.6914967118391</c:v>
                </c:pt>
                <c:pt idx="37">
                  <c:v>2003.5791205202968</c:v>
                </c:pt>
                <c:pt idx="38">
                  <c:v>2014.8973492940586</c:v>
                </c:pt>
                <c:pt idx="39">
                  <c:v>2041.5866653246551</c:v>
                </c:pt>
                <c:pt idx="40">
                  <c:v>2051.658456991719</c:v>
                </c:pt>
                <c:pt idx="41">
                  <c:v>2064.1356677777389</c:v>
                </c:pt>
                <c:pt idx="42">
                  <c:v>2083.0737703817736</c:v>
                </c:pt>
                <c:pt idx="43">
                  <c:v>2121.6634349078672</c:v>
                </c:pt>
                <c:pt idx="44">
                  <c:v>2149.8499897058837</c:v>
                </c:pt>
                <c:pt idx="45">
                  <c:v>2183.7568418374631</c:v>
                </c:pt>
                <c:pt idx="46">
                  <c:v>2171.5321346710857</c:v>
                </c:pt>
                <c:pt idx="47">
                  <c:v>2186.2296193088746</c:v>
                </c:pt>
                <c:pt idx="48">
                  <c:v>2209.3456408058532</c:v>
                </c:pt>
                <c:pt idx="49">
                  <c:v>2246.5726132693239</c:v>
                </c:pt>
                <c:pt idx="50">
                  <c:v>2242.8415952466421</c:v>
                </c:pt>
                <c:pt idx="51">
                  <c:v>2243.2600194638544</c:v>
                </c:pt>
                <c:pt idx="52">
                  <c:v>2214.80262591049</c:v>
                </c:pt>
                <c:pt idx="53">
                  <c:v>2195.1779701045261</c:v>
                </c:pt>
                <c:pt idx="54">
                  <c:v>2179.34409909851</c:v>
                </c:pt>
                <c:pt idx="55">
                  <c:v>2174.5889625569507</c:v>
                </c:pt>
                <c:pt idx="56">
                  <c:v>2162.6250054378779</c:v>
                </c:pt>
                <c:pt idx="57">
                  <c:v>2180.4827490131274</c:v>
                </c:pt>
                <c:pt idx="58">
                  <c:v>2190.1553127225407</c:v>
                </c:pt>
                <c:pt idx="59">
                  <c:v>2204.2147455235872</c:v>
                </c:pt>
                <c:pt idx="60">
                  <c:v>2222.405869487653</c:v>
                </c:pt>
                <c:pt idx="61">
                  <c:v>2243.687313293985</c:v>
                </c:pt>
                <c:pt idx="62">
                  <c:v>2259.6197449730926</c:v>
                </c:pt>
                <c:pt idx="63">
                  <c:v>2282.0817183176478</c:v>
                </c:pt>
                <c:pt idx="64">
                  <c:v>2309.3175828525327</c:v>
                </c:pt>
                <c:pt idx="65">
                  <c:v>2330.6613999857536</c:v>
                </c:pt>
                <c:pt idx="66">
                  <c:v>2359.0533014122361</c:v>
                </c:pt>
                <c:pt idx="67">
                  <c:v>2389.0782856551054</c:v>
                </c:pt>
                <c:pt idx="68">
                  <c:v>2427.0321338941108</c:v>
                </c:pt>
                <c:pt idx="69">
                  <c:v>2465.277883090243</c:v>
                </c:pt>
                <c:pt idx="70">
                  <c:v>2517.1231640303381</c:v>
                </c:pt>
                <c:pt idx="71">
                  <c:v>2556.4796708690883</c:v>
                </c:pt>
                <c:pt idx="72">
                  <c:v>2566.7449395666208</c:v>
                </c:pt>
                <c:pt idx="73">
                  <c:v>2568.5592437970554</c:v>
                </c:pt>
                <c:pt idx="74">
                  <c:v>2551.9859186943195</c:v>
                </c:pt>
                <c:pt idx="75">
                  <c:v>2541.675793533972</c:v>
                </c:pt>
                <c:pt idx="76">
                  <c:v>2503.1574783611945</c:v>
                </c:pt>
                <c:pt idx="77">
                  <c:v>2473.5674720444172</c:v>
                </c:pt>
                <c:pt idx="78">
                  <c:v>2441.0133472936318</c:v>
                </c:pt>
                <c:pt idx="79">
                  <c:v>2422.378189055426</c:v>
                </c:pt>
                <c:pt idx="80">
                  <c:v>2399.7642783206165</c:v>
                </c:pt>
                <c:pt idx="81">
                  <c:v>2368.9819127150181</c:v>
                </c:pt>
                <c:pt idx="82">
                  <c:v>2355.3522723146684</c:v>
                </c:pt>
                <c:pt idx="83">
                  <c:v>2356.7795094397234</c:v>
                </c:pt>
                <c:pt idx="84">
                  <c:v>2364.9671310421049</c:v>
                </c:pt>
                <c:pt idx="85">
                  <c:v>2378.9944035617791</c:v>
                </c:pt>
                <c:pt idx="86">
                  <c:v>2423.4780585471558</c:v>
                </c:pt>
                <c:pt idx="87">
                  <c:v>2434.2272025446919</c:v>
                </c:pt>
                <c:pt idx="88">
                  <c:v>2437.4759793438552</c:v>
                </c:pt>
                <c:pt idx="89">
                  <c:v>2438.2419968566646</c:v>
                </c:pt>
                <c:pt idx="90">
                  <c:v>2438.0092586233659</c:v>
                </c:pt>
                <c:pt idx="91">
                  <c:v>2426.045564782984</c:v>
                </c:pt>
                <c:pt idx="92">
                  <c:v>2417.5366555472124</c:v>
                </c:pt>
              </c:numCache>
            </c:numRef>
          </c:val>
          <c:smooth val="0"/>
          <c:extLst>
            <c:ext xmlns:c16="http://schemas.microsoft.com/office/drawing/2014/chart" uri="{C3380CC4-5D6E-409C-BE32-E72D297353CC}">
              <c16:uniqueId val="{00000003-4CEE-4033-995C-CCE0221F5222}"/>
            </c:ext>
          </c:extLst>
        </c:ser>
        <c:dLbls>
          <c:showLegendKey val="0"/>
          <c:showVal val="0"/>
          <c:showCatName val="0"/>
          <c:showSerName val="0"/>
          <c:showPercent val="0"/>
          <c:showBubbleSize val="0"/>
        </c:dLbls>
        <c:smooth val="0"/>
        <c:axId val="589441512"/>
        <c:axId val="589443152"/>
      </c:lineChart>
      <c:catAx>
        <c:axId val="589441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443152"/>
        <c:crosses val="autoZero"/>
        <c:auto val="1"/>
        <c:lblAlgn val="ctr"/>
        <c:lblOffset val="100"/>
        <c:noMultiLvlLbl val="0"/>
      </c:catAx>
      <c:valAx>
        <c:axId val="58944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89441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34786"/>
          <a:ext cx="15242517" cy="4388997"/>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166259"/>
    <xdr:sp macro="" textlink="">
      <xdr:nvSpPr>
        <xdr:cNvPr id="3" name="テキスト ボックス 2">
          <a:extLst>
            <a:ext uri="{FF2B5EF4-FFF2-40B4-BE49-F238E27FC236}">
              <a16:creationId xmlns:a16="http://schemas.microsoft.com/office/drawing/2014/main" id="{DB93737E-3CA9-45D4-82C6-0E56585DF9CE}"/>
            </a:ext>
          </a:extLst>
        </xdr:cNvPr>
        <xdr:cNvSpPr txBox="1"/>
      </xdr:nvSpPr>
      <xdr:spPr>
        <a:xfrm>
          <a:off x="516293" y="237998"/>
          <a:ext cx="7303957" cy="116625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演習問題</a:t>
          </a:r>
          <a:r>
            <a:rPr kumimoji="1" lang="ja-JP" altLang="en-US" sz="1100" b="1">
              <a:solidFill>
                <a:schemeClr val="dk1"/>
              </a:solidFill>
              <a:effectLst/>
              <a:latin typeface="+mn-lt"/>
              <a:ea typeface="+mn-ea"/>
              <a:cs typeface="+mn-cs"/>
            </a:rPr>
            <a:t>４</a:t>
          </a:r>
          <a:endParaRPr lang="ja-JP" altLang="ja-JP">
            <a:effectLst/>
          </a:endParaRPr>
        </a:p>
        <a:p>
          <a:r>
            <a:rPr kumimoji="1" lang="ja-JP" altLang="ja-JP" sz="1100" b="1">
              <a:solidFill>
                <a:schemeClr val="dk1"/>
              </a:solidFill>
              <a:effectLst/>
              <a:latin typeface="+mn-lt"/>
              <a:ea typeface="+mn-ea"/>
              <a:cs typeface="+mn-cs"/>
            </a:rPr>
            <a:t>下の数値は２つの株価データです。このデータを使って次の質問に答えよ。</a:t>
          </a:r>
          <a:endParaRPr lang="ja-JP" altLang="ja-JP">
            <a:effectLst/>
          </a:endParaRPr>
        </a:p>
        <a:p>
          <a:r>
            <a:rPr kumimoji="1" lang="en-US" altLang="ja-JP" sz="1100" b="1" baseline="0">
              <a:solidFill>
                <a:schemeClr val="dk1"/>
              </a:solidFill>
              <a:effectLst/>
              <a:latin typeface="+mn-lt"/>
              <a:ea typeface="+mn-ea"/>
              <a:cs typeface="+mn-cs"/>
            </a:rPr>
            <a:t>(1)</a:t>
          </a:r>
          <a:r>
            <a:rPr kumimoji="1" lang="ja-JP" altLang="ja-JP" sz="1100" b="1" baseline="0">
              <a:solidFill>
                <a:schemeClr val="dk1"/>
              </a:solidFill>
              <a:effectLst/>
              <a:latin typeface="+mn-lt"/>
              <a:ea typeface="+mn-ea"/>
              <a:cs typeface="+mn-cs"/>
            </a:rPr>
            <a:t> 株価</a:t>
          </a:r>
          <a:r>
            <a:rPr kumimoji="1" lang="en-US" altLang="ja-JP" sz="1100" b="1" baseline="0">
              <a:solidFill>
                <a:schemeClr val="dk1"/>
              </a:solidFill>
              <a:effectLst/>
              <a:latin typeface="+mn-lt"/>
              <a:ea typeface="+mn-ea"/>
              <a:cs typeface="+mn-cs"/>
            </a:rPr>
            <a:t>A</a:t>
          </a:r>
          <a:r>
            <a:rPr kumimoji="1" lang="ja-JP" altLang="ja-JP" sz="1100" b="1" baseline="0">
              <a:solidFill>
                <a:schemeClr val="dk1"/>
              </a:solidFill>
              <a:effectLst/>
              <a:latin typeface="+mn-lt"/>
              <a:ea typeface="+mn-ea"/>
              <a:cs typeface="+mn-cs"/>
            </a:rPr>
            <a:t>と株価</a:t>
          </a:r>
          <a:r>
            <a:rPr kumimoji="1" lang="en-US" altLang="ja-JP" sz="1100" b="1" baseline="0">
              <a:solidFill>
                <a:schemeClr val="dk1"/>
              </a:solidFill>
              <a:effectLst/>
              <a:latin typeface="+mn-lt"/>
              <a:ea typeface="+mn-ea"/>
              <a:cs typeface="+mn-cs"/>
            </a:rPr>
            <a:t>B</a:t>
          </a:r>
          <a:r>
            <a:rPr kumimoji="1" lang="ja-JP" altLang="ja-JP" sz="1100" b="1" baseline="0">
              <a:solidFill>
                <a:schemeClr val="dk1"/>
              </a:solidFill>
              <a:effectLst/>
              <a:latin typeface="+mn-lt"/>
              <a:ea typeface="+mn-ea"/>
              <a:cs typeface="+mn-cs"/>
            </a:rPr>
            <a:t>の平均値と標準偏差を求めよ。</a:t>
          </a:r>
          <a:endParaRPr lang="ja-JP" altLang="ja-JP">
            <a:effectLst/>
          </a:endParaRPr>
        </a:p>
        <a:p>
          <a:r>
            <a:rPr kumimoji="1" lang="en-US" altLang="ja-JP" sz="1100" b="1" baseline="0">
              <a:solidFill>
                <a:schemeClr val="dk1"/>
              </a:solidFill>
              <a:effectLst/>
              <a:latin typeface="+mn-lt"/>
              <a:ea typeface="+mn-ea"/>
              <a:cs typeface="+mn-cs"/>
            </a:rPr>
            <a:t>(2) (1)</a:t>
          </a:r>
          <a:r>
            <a:rPr kumimoji="1" lang="ja-JP" altLang="ja-JP" sz="1100" b="1" baseline="0">
              <a:solidFill>
                <a:schemeClr val="dk1"/>
              </a:solidFill>
              <a:effectLst/>
              <a:latin typeface="+mn-lt"/>
              <a:ea typeface="+mn-ea"/>
              <a:cs typeface="+mn-cs"/>
            </a:rPr>
            <a:t>の結果から株価</a:t>
          </a:r>
          <a:r>
            <a:rPr kumimoji="1" lang="en-US" altLang="ja-JP" sz="1100" b="1" baseline="0">
              <a:solidFill>
                <a:schemeClr val="dk1"/>
              </a:solidFill>
              <a:effectLst/>
              <a:latin typeface="+mn-lt"/>
              <a:ea typeface="+mn-ea"/>
              <a:cs typeface="+mn-cs"/>
            </a:rPr>
            <a:t>A</a:t>
          </a:r>
          <a:r>
            <a:rPr kumimoji="1" lang="ja-JP" altLang="ja-JP" sz="1100" b="1" baseline="0">
              <a:solidFill>
                <a:schemeClr val="dk1"/>
              </a:solidFill>
              <a:effectLst/>
              <a:latin typeface="+mn-lt"/>
              <a:ea typeface="+mn-ea"/>
              <a:cs typeface="+mn-cs"/>
            </a:rPr>
            <a:t>・</a:t>
          </a:r>
          <a:r>
            <a:rPr kumimoji="1" lang="en-US" altLang="ja-JP" sz="1100" b="1" baseline="0">
              <a:solidFill>
                <a:schemeClr val="dk1"/>
              </a:solidFill>
              <a:effectLst/>
              <a:latin typeface="+mn-lt"/>
              <a:ea typeface="+mn-ea"/>
              <a:cs typeface="+mn-cs"/>
            </a:rPr>
            <a:t>B</a:t>
          </a:r>
          <a:r>
            <a:rPr kumimoji="1" lang="ja-JP" altLang="ja-JP" sz="1100" b="1" baseline="0">
              <a:solidFill>
                <a:schemeClr val="dk1"/>
              </a:solidFill>
              <a:effectLst/>
              <a:latin typeface="+mn-lt"/>
              <a:ea typeface="+mn-ea"/>
              <a:cs typeface="+mn-cs"/>
            </a:rPr>
            <a:t>のデータを正規化し、二つの時系列データを可視化せよ。</a:t>
          </a:r>
          <a:endParaRPr lang="ja-JP" altLang="ja-JP">
            <a:effectLst/>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13</xdr:col>
      <xdr:colOff>101270</xdr:colOff>
      <xdr:row>9</xdr:row>
      <xdr:rowOff>72978</xdr:rowOff>
    </xdr:from>
    <xdr:to>
      <xdr:col>16</xdr:col>
      <xdr:colOff>1143000</xdr:colOff>
      <xdr:row>19</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22</xdr:row>
      <xdr:rowOff>90364</xdr:rowOff>
    </xdr:from>
    <xdr:to>
      <xdr:col>16</xdr:col>
      <xdr:colOff>1160318</xdr:colOff>
      <xdr:row>32</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10</xdr:row>
      <xdr:rowOff>114300</xdr:rowOff>
    </xdr:from>
    <xdr:to>
      <xdr:col>12</xdr:col>
      <xdr:colOff>28575</xdr:colOff>
      <xdr:row>14</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oneCellAnchor>
    <xdr:from>
      <xdr:col>1</xdr:col>
      <xdr:colOff>20993</xdr:colOff>
      <xdr:row>1</xdr:row>
      <xdr:rowOff>3955</xdr:rowOff>
    </xdr:from>
    <xdr:ext cx="7303957" cy="1166259"/>
    <xdr:sp macro="" textlink="">
      <xdr:nvSpPr>
        <xdr:cNvPr id="7" name="テキスト ボックス 6">
          <a:extLst>
            <a:ext uri="{FF2B5EF4-FFF2-40B4-BE49-F238E27FC236}">
              <a16:creationId xmlns:a16="http://schemas.microsoft.com/office/drawing/2014/main" id="{1D87EACC-0565-4777-AE85-48E7D7F44E5A}"/>
            </a:ext>
          </a:extLst>
        </xdr:cNvPr>
        <xdr:cNvSpPr txBox="1"/>
      </xdr:nvSpPr>
      <xdr:spPr>
        <a:xfrm>
          <a:off x="516293" y="237998"/>
          <a:ext cx="7303957" cy="1166259"/>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演習問題</a:t>
          </a:r>
          <a:r>
            <a:rPr kumimoji="1" lang="ja-JP" altLang="en-US" sz="1100" b="1">
              <a:solidFill>
                <a:schemeClr val="dk1"/>
              </a:solidFill>
              <a:effectLst/>
              <a:latin typeface="+mn-lt"/>
              <a:ea typeface="+mn-ea"/>
              <a:cs typeface="+mn-cs"/>
            </a:rPr>
            <a:t>４</a:t>
          </a:r>
          <a:endParaRPr lang="ja-JP" altLang="ja-JP">
            <a:effectLst/>
          </a:endParaRPr>
        </a:p>
        <a:p>
          <a:r>
            <a:rPr kumimoji="1" lang="ja-JP" altLang="ja-JP" sz="1100" b="1">
              <a:solidFill>
                <a:schemeClr val="dk1"/>
              </a:solidFill>
              <a:effectLst/>
              <a:latin typeface="+mn-lt"/>
              <a:ea typeface="+mn-ea"/>
              <a:cs typeface="+mn-cs"/>
            </a:rPr>
            <a:t>下の数値は２つの株価データです。このデータを使って次の質問に答えよ。</a:t>
          </a:r>
          <a:endParaRPr lang="ja-JP" altLang="ja-JP">
            <a:effectLst/>
          </a:endParaRPr>
        </a:p>
        <a:p>
          <a:r>
            <a:rPr kumimoji="1" lang="en-US" altLang="ja-JP" sz="1100" b="1" baseline="0">
              <a:solidFill>
                <a:schemeClr val="dk1"/>
              </a:solidFill>
              <a:effectLst/>
              <a:latin typeface="+mn-lt"/>
              <a:ea typeface="+mn-ea"/>
              <a:cs typeface="+mn-cs"/>
            </a:rPr>
            <a:t>(1)</a:t>
          </a:r>
          <a:r>
            <a:rPr kumimoji="1" lang="ja-JP" altLang="ja-JP" sz="1100" b="1" baseline="0">
              <a:solidFill>
                <a:schemeClr val="dk1"/>
              </a:solidFill>
              <a:effectLst/>
              <a:latin typeface="+mn-lt"/>
              <a:ea typeface="+mn-ea"/>
              <a:cs typeface="+mn-cs"/>
            </a:rPr>
            <a:t> 株価</a:t>
          </a:r>
          <a:r>
            <a:rPr kumimoji="1" lang="en-US" altLang="ja-JP" sz="1100" b="1" baseline="0">
              <a:solidFill>
                <a:schemeClr val="dk1"/>
              </a:solidFill>
              <a:effectLst/>
              <a:latin typeface="+mn-lt"/>
              <a:ea typeface="+mn-ea"/>
              <a:cs typeface="+mn-cs"/>
            </a:rPr>
            <a:t>A</a:t>
          </a:r>
          <a:r>
            <a:rPr kumimoji="1" lang="ja-JP" altLang="ja-JP" sz="1100" b="1" baseline="0">
              <a:solidFill>
                <a:schemeClr val="dk1"/>
              </a:solidFill>
              <a:effectLst/>
              <a:latin typeface="+mn-lt"/>
              <a:ea typeface="+mn-ea"/>
              <a:cs typeface="+mn-cs"/>
            </a:rPr>
            <a:t>と株価</a:t>
          </a:r>
          <a:r>
            <a:rPr kumimoji="1" lang="en-US" altLang="ja-JP" sz="1100" b="1" baseline="0">
              <a:solidFill>
                <a:schemeClr val="dk1"/>
              </a:solidFill>
              <a:effectLst/>
              <a:latin typeface="+mn-lt"/>
              <a:ea typeface="+mn-ea"/>
              <a:cs typeface="+mn-cs"/>
            </a:rPr>
            <a:t>B</a:t>
          </a:r>
          <a:r>
            <a:rPr kumimoji="1" lang="ja-JP" altLang="ja-JP" sz="1100" b="1" baseline="0">
              <a:solidFill>
                <a:schemeClr val="dk1"/>
              </a:solidFill>
              <a:effectLst/>
              <a:latin typeface="+mn-lt"/>
              <a:ea typeface="+mn-ea"/>
              <a:cs typeface="+mn-cs"/>
            </a:rPr>
            <a:t>の平均値と標準偏差を求めよ。</a:t>
          </a:r>
          <a:endParaRPr lang="ja-JP" altLang="ja-JP">
            <a:effectLst/>
          </a:endParaRPr>
        </a:p>
        <a:p>
          <a:r>
            <a:rPr kumimoji="1" lang="en-US" altLang="ja-JP" sz="1100" b="1" baseline="0">
              <a:solidFill>
                <a:schemeClr val="dk1"/>
              </a:solidFill>
              <a:effectLst/>
              <a:latin typeface="+mn-lt"/>
              <a:ea typeface="+mn-ea"/>
              <a:cs typeface="+mn-cs"/>
            </a:rPr>
            <a:t>(2) (1)</a:t>
          </a:r>
          <a:r>
            <a:rPr kumimoji="1" lang="ja-JP" altLang="ja-JP" sz="1100" b="1" baseline="0">
              <a:solidFill>
                <a:schemeClr val="dk1"/>
              </a:solidFill>
              <a:effectLst/>
              <a:latin typeface="+mn-lt"/>
              <a:ea typeface="+mn-ea"/>
              <a:cs typeface="+mn-cs"/>
            </a:rPr>
            <a:t>の結果から株価</a:t>
          </a:r>
          <a:r>
            <a:rPr kumimoji="1" lang="en-US" altLang="ja-JP" sz="1100" b="1" baseline="0">
              <a:solidFill>
                <a:schemeClr val="dk1"/>
              </a:solidFill>
              <a:effectLst/>
              <a:latin typeface="+mn-lt"/>
              <a:ea typeface="+mn-ea"/>
              <a:cs typeface="+mn-cs"/>
            </a:rPr>
            <a:t>A</a:t>
          </a:r>
          <a:r>
            <a:rPr kumimoji="1" lang="ja-JP" altLang="ja-JP" sz="1100" b="1" baseline="0">
              <a:solidFill>
                <a:schemeClr val="dk1"/>
              </a:solidFill>
              <a:effectLst/>
              <a:latin typeface="+mn-lt"/>
              <a:ea typeface="+mn-ea"/>
              <a:cs typeface="+mn-cs"/>
            </a:rPr>
            <a:t>・</a:t>
          </a:r>
          <a:r>
            <a:rPr kumimoji="1" lang="en-US" altLang="ja-JP" sz="1100" b="1" baseline="0">
              <a:solidFill>
                <a:schemeClr val="dk1"/>
              </a:solidFill>
              <a:effectLst/>
              <a:latin typeface="+mn-lt"/>
              <a:ea typeface="+mn-ea"/>
              <a:cs typeface="+mn-cs"/>
            </a:rPr>
            <a:t>B</a:t>
          </a:r>
          <a:r>
            <a:rPr kumimoji="1" lang="ja-JP" altLang="ja-JP" sz="1100" b="1" baseline="0">
              <a:solidFill>
                <a:schemeClr val="dk1"/>
              </a:solidFill>
              <a:effectLst/>
              <a:latin typeface="+mn-lt"/>
              <a:ea typeface="+mn-ea"/>
              <a:cs typeface="+mn-cs"/>
            </a:rPr>
            <a:t>のデータを正規化し、二つの時系列データを可視化せよ。</a:t>
          </a:r>
          <a:endParaRPr lang="ja-JP" altLang="ja-JP">
            <a:effectLst/>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569030"/>
    <xdr:sp macro="" textlink="">
      <xdr:nvSpPr>
        <xdr:cNvPr id="3" name="テキスト ボックス 2">
          <a:extLst>
            <a:ext uri="{FF2B5EF4-FFF2-40B4-BE49-F238E27FC236}">
              <a16:creationId xmlns:a16="http://schemas.microsoft.com/office/drawing/2014/main" id="{35D67B57-EE02-4700-B0E9-4872444B7CFB}"/>
            </a:ext>
          </a:extLst>
        </xdr:cNvPr>
        <xdr:cNvSpPr txBox="1"/>
      </xdr:nvSpPr>
      <xdr:spPr>
        <a:xfrm>
          <a:off x="516293" y="248884"/>
          <a:ext cx="7303957" cy="156903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演習問題５</a:t>
          </a:r>
          <a:endParaRPr lang="ja-JP" altLang="ja-JP">
            <a:effectLst/>
          </a:endParaRPr>
        </a:p>
        <a:p>
          <a:r>
            <a:rPr kumimoji="1" lang="ja-JP" altLang="ja-JP" sz="1100" b="1">
              <a:solidFill>
                <a:schemeClr val="dk1"/>
              </a:solidFill>
              <a:effectLst/>
              <a:latin typeface="+mn-lt"/>
              <a:ea typeface="+mn-ea"/>
              <a:cs typeface="+mn-cs"/>
            </a:rPr>
            <a:t>下のデータはあるサイトのアクセス数データです。また、アクセス数の平均値と標準偏差を計算すると以下の通りです。</a:t>
          </a:r>
          <a:endParaRPr lang="ja-JP" altLang="ja-JP">
            <a:effectLst/>
          </a:endParaRPr>
        </a:p>
        <a:p>
          <a:r>
            <a:rPr kumimoji="1" lang="en-US" altLang="ja-JP" sz="1100" b="1" baseline="0">
              <a:solidFill>
                <a:schemeClr val="dk1"/>
              </a:solidFill>
              <a:effectLst/>
              <a:latin typeface="+mn-lt"/>
              <a:ea typeface="+mn-ea"/>
              <a:cs typeface="+mn-cs"/>
            </a:rPr>
            <a:t>(1)</a:t>
          </a:r>
          <a:r>
            <a:rPr kumimoji="1" lang="ja-JP" altLang="ja-JP" sz="1100" b="1" baseline="0">
              <a:solidFill>
                <a:schemeClr val="dk1"/>
              </a:solidFill>
              <a:effectLst/>
              <a:latin typeface="+mn-lt"/>
              <a:ea typeface="+mn-ea"/>
              <a:cs typeface="+mn-cs"/>
            </a:rPr>
            <a:t> 移動平均法を使って、トレンド（傾向）を抽出せよ （</a:t>
          </a:r>
          <a:r>
            <a:rPr kumimoji="1" lang="en-US" altLang="ja-JP" sz="1100" b="1" baseline="0">
              <a:solidFill>
                <a:schemeClr val="dk1"/>
              </a:solidFill>
              <a:effectLst/>
              <a:latin typeface="+mn-lt"/>
              <a:ea typeface="+mn-ea"/>
              <a:cs typeface="+mn-cs"/>
            </a:rPr>
            <a:t>Session1</a:t>
          </a:r>
          <a:r>
            <a:rPr kumimoji="1" lang="ja-JP" altLang="ja-JP" sz="1100" b="1" baseline="0">
              <a:solidFill>
                <a:schemeClr val="dk1"/>
              </a:solidFill>
              <a:effectLst/>
              <a:latin typeface="+mn-lt"/>
              <a:ea typeface="+mn-ea"/>
              <a:cs typeface="+mn-cs"/>
            </a:rPr>
            <a:t>と同様）。</a:t>
          </a:r>
          <a:endParaRPr lang="ja-JP" altLang="ja-JP">
            <a:effectLst/>
          </a:endParaRPr>
        </a:p>
        <a:p>
          <a:r>
            <a:rPr kumimoji="1" lang="en-US" altLang="ja-JP" sz="1100" b="1" baseline="0">
              <a:solidFill>
                <a:schemeClr val="dk1"/>
              </a:solidFill>
              <a:effectLst/>
              <a:latin typeface="+mn-lt"/>
              <a:ea typeface="+mn-ea"/>
              <a:cs typeface="+mn-cs"/>
            </a:rPr>
            <a:t>(2) </a:t>
          </a:r>
          <a:r>
            <a:rPr kumimoji="1" lang="ja-JP" altLang="ja-JP" sz="1100" b="1" baseline="0">
              <a:solidFill>
                <a:schemeClr val="dk1"/>
              </a:solidFill>
              <a:effectLst/>
              <a:latin typeface="+mn-lt"/>
              <a:ea typeface="+mn-ea"/>
              <a:cs typeface="+mn-cs"/>
            </a:rPr>
            <a:t>アクセス数データから異常値を検出せよ。ただし、異常値は「トレンド</a:t>
          </a:r>
          <a:r>
            <a:rPr kumimoji="1" lang="en-US" altLang="ja-JP" sz="1100" b="1" baseline="0">
              <a:solidFill>
                <a:schemeClr val="dk1"/>
              </a:solidFill>
              <a:effectLst/>
              <a:latin typeface="+mn-lt"/>
              <a:ea typeface="+mn-ea"/>
              <a:cs typeface="+mn-cs"/>
            </a:rPr>
            <a:t>±2σ</a:t>
          </a:r>
          <a:r>
            <a:rPr kumimoji="1" lang="ja-JP" altLang="ja-JP" sz="1100" b="1" baseline="0">
              <a:solidFill>
                <a:schemeClr val="dk1"/>
              </a:solidFill>
              <a:effectLst/>
              <a:latin typeface="+mn-lt"/>
              <a:ea typeface="+mn-ea"/>
              <a:cs typeface="+mn-cs"/>
            </a:rPr>
            <a:t>」の範囲に含まれないデータのことであるとする。</a:t>
          </a:r>
          <a:endParaRPr lang="ja-JP" altLang="ja-JP">
            <a:effectLst/>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8</xdr:col>
      <xdr:colOff>103414</xdr:colOff>
      <xdr:row>11</xdr:row>
      <xdr:rowOff>97971</xdr:rowOff>
    </xdr:from>
    <xdr:to>
      <xdr:col>11</xdr:col>
      <xdr:colOff>1099457</xdr:colOff>
      <xdr:row>22</xdr:row>
      <xdr:rowOff>146956</xdr:rowOff>
    </xdr:to>
    <xdr:graphicFrame macro="">
      <xdr:nvGraphicFramePr>
        <xdr:cNvPr id="3" name="グラフ 2">
          <a:extLst>
            <a:ext uri="{FF2B5EF4-FFF2-40B4-BE49-F238E27FC236}">
              <a16:creationId xmlns:a16="http://schemas.microsoft.com/office/drawing/2014/main" id="{504ED139-656A-4E6E-9769-ABD98E815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81642</xdr:colOff>
      <xdr:row>16</xdr:row>
      <xdr:rowOff>44322</xdr:rowOff>
    </xdr:from>
    <xdr:to>
      <xdr:col>16</xdr:col>
      <xdr:colOff>637592</xdr:colOff>
      <xdr:row>29</xdr:row>
      <xdr:rowOff>209939</xdr:rowOff>
    </xdr:to>
    <xdr:graphicFrame macro="">
      <xdr:nvGraphicFramePr>
        <xdr:cNvPr id="4" name="グラフ 3">
          <a:extLst>
            <a:ext uri="{FF2B5EF4-FFF2-40B4-BE49-F238E27FC236}">
              <a16:creationId xmlns:a16="http://schemas.microsoft.com/office/drawing/2014/main" id="{993F917A-1E27-4CC5-AF08-705471B5B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20993</xdr:colOff>
      <xdr:row>1</xdr:row>
      <xdr:rowOff>3955</xdr:rowOff>
    </xdr:from>
    <xdr:ext cx="7303957" cy="1569030"/>
    <xdr:sp macro="" textlink="">
      <xdr:nvSpPr>
        <xdr:cNvPr id="14" name="テキスト ボックス 13">
          <a:extLst>
            <a:ext uri="{FF2B5EF4-FFF2-40B4-BE49-F238E27FC236}">
              <a16:creationId xmlns:a16="http://schemas.microsoft.com/office/drawing/2014/main" id="{0CD0B909-2E49-4374-B57D-773842E20636}"/>
            </a:ext>
          </a:extLst>
        </xdr:cNvPr>
        <xdr:cNvSpPr txBox="1"/>
      </xdr:nvSpPr>
      <xdr:spPr>
        <a:xfrm>
          <a:off x="516293" y="248884"/>
          <a:ext cx="7303957" cy="156903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演習問題５</a:t>
          </a:r>
          <a:endParaRPr lang="ja-JP" altLang="ja-JP">
            <a:effectLst/>
          </a:endParaRPr>
        </a:p>
        <a:p>
          <a:r>
            <a:rPr kumimoji="1" lang="ja-JP" altLang="ja-JP" sz="1100" b="1">
              <a:solidFill>
                <a:schemeClr val="dk1"/>
              </a:solidFill>
              <a:effectLst/>
              <a:latin typeface="+mn-lt"/>
              <a:ea typeface="+mn-ea"/>
              <a:cs typeface="+mn-cs"/>
            </a:rPr>
            <a:t>下のデータはあるサイトのアクセス数データです。また、アクセス数の平均値と標準偏差を計算すると以下の通りです。</a:t>
          </a:r>
          <a:endParaRPr lang="ja-JP" altLang="ja-JP">
            <a:effectLst/>
          </a:endParaRPr>
        </a:p>
        <a:p>
          <a:r>
            <a:rPr kumimoji="1" lang="en-US" altLang="ja-JP" sz="1100" b="1" baseline="0">
              <a:solidFill>
                <a:schemeClr val="dk1"/>
              </a:solidFill>
              <a:effectLst/>
              <a:latin typeface="+mn-lt"/>
              <a:ea typeface="+mn-ea"/>
              <a:cs typeface="+mn-cs"/>
            </a:rPr>
            <a:t>(1)</a:t>
          </a:r>
          <a:r>
            <a:rPr kumimoji="1" lang="ja-JP" altLang="ja-JP" sz="1100" b="1" baseline="0">
              <a:solidFill>
                <a:schemeClr val="dk1"/>
              </a:solidFill>
              <a:effectLst/>
              <a:latin typeface="+mn-lt"/>
              <a:ea typeface="+mn-ea"/>
              <a:cs typeface="+mn-cs"/>
            </a:rPr>
            <a:t> 移動平均法を使って、トレンド（傾向）を抽出せよ （</a:t>
          </a:r>
          <a:r>
            <a:rPr kumimoji="1" lang="en-US" altLang="ja-JP" sz="1100" b="1" baseline="0">
              <a:solidFill>
                <a:schemeClr val="dk1"/>
              </a:solidFill>
              <a:effectLst/>
              <a:latin typeface="+mn-lt"/>
              <a:ea typeface="+mn-ea"/>
              <a:cs typeface="+mn-cs"/>
            </a:rPr>
            <a:t>Session1</a:t>
          </a:r>
          <a:r>
            <a:rPr kumimoji="1" lang="ja-JP" altLang="ja-JP" sz="1100" b="1" baseline="0">
              <a:solidFill>
                <a:schemeClr val="dk1"/>
              </a:solidFill>
              <a:effectLst/>
              <a:latin typeface="+mn-lt"/>
              <a:ea typeface="+mn-ea"/>
              <a:cs typeface="+mn-cs"/>
            </a:rPr>
            <a:t>と同様）。</a:t>
          </a:r>
          <a:endParaRPr lang="ja-JP" altLang="ja-JP">
            <a:effectLst/>
          </a:endParaRPr>
        </a:p>
        <a:p>
          <a:r>
            <a:rPr kumimoji="1" lang="en-US" altLang="ja-JP" sz="1100" b="1" baseline="0">
              <a:solidFill>
                <a:schemeClr val="dk1"/>
              </a:solidFill>
              <a:effectLst/>
              <a:latin typeface="+mn-lt"/>
              <a:ea typeface="+mn-ea"/>
              <a:cs typeface="+mn-cs"/>
            </a:rPr>
            <a:t>(2) </a:t>
          </a:r>
          <a:r>
            <a:rPr kumimoji="1" lang="ja-JP" altLang="ja-JP" sz="1100" b="1" baseline="0">
              <a:solidFill>
                <a:schemeClr val="dk1"/>
              </a:solidFill>
              <a:effectLst/>
              <a:latin typeface="+mn-lt"/>
              <a:ea typeface="+mn-ea"/>
              <a:cs typeface="+mn-cs"/>
            </a:rPr>
            <a:t>アクセス数データから異常値を検出せよ。ただし、異常値は「トレンド</a:t>
          </a:r>
          <a:r>
            <a:rPr kumimoji="1" lang="en-US" altLang="ja-JP" sz="1100" b="1" baseline="0">
              <a:solidFill>
                <a:schemeClr val="dk1"/>
              </a:solidFill>
              <a:effectLst/>
              <a:latin typeface="+mn-lt"/>
              <a:ea typeface="+mn-ea"/>
              <a:cs typeface="+mn-cs"/>
            </a:rPr>
            <a:t>±2σ</a:t>
          </a:r>
          <a:r>
            <a:rPr kumimoji="1" lang="ja-JP" altLang="ja-JP" sz="1100" b="1" baseline="0">
              <a:solidFill>
                <a:schemeClr val="dk1"/>
              </a:solidFill>
              <a:effectLst/>
              <a:latin typeface="+mn-lt"/>
              <a:ea typeface="+mn-ea"/>
              <a:cs typeface="+mn-cs"/>
            </a:rPr>
            <a:t>」の範囲に含まれないデータのことであるとする。</a:t>
          </a:r>
          <a:endParaRPr lang="ja-JP" altLang="ja-JP">
            <a:effectLst/>
          </a:endParaRPr>
        </a:p>
      </xdr:txBody>
    </xdr:sp>
    <xdr:clientData/>
  </xdr:oneCellAnchor>
</xdr:wsDr>
</file>

<file path=xl/drawings/drawing14.xml><?xml version="1.0" encoding="utf-8"?>
<c:userShapes xmlns:c="http://schemas.openxmlformats.org/drawingml/2006/chart">
  <cdr:relSizeAnchor xmlns:cdr="http://schemas.openxmlformats.org/drawingml/2006/chartDrawing">
    <cdr:from>
      <cdr:x>0.48253</cdr:x>
      <cdr:y>0.57562</cdr:y>
    </cdr:from>
    <cdr:to>
      <cdr:x>0.64431</cdr:x>
      <cdr:y>0.66375</cdr:y>
    </cdr:to>
    <cdr:sp macro="" textlink="">
      <cdr:nvSpPr>
        <cdr:cNvPr id="2" name="テキスト ボックス 11">
          <a:extLst xmlns:a="http://schemas.openxmlformats.org/drawingml/2006/main">
            <a:ext uri="{FF2B5EF4-FFF2-40B4-BE49-F238E27FC236}">
              <a16:creationId xmlns:a16="http://schemas.microsoft.com/office/drawing/2014/main" id="{B4B1A51E-F9B6-43FF-B478-AD9AC78A6A1F}"/>
            </a:ext>
          </a:extLst>
        </cdr:cNvPr>
        <cdr:cNvSpPr txBox="1"/>
      </cdr:nvSpPr>
      <cdr:spPr>
        <a:xfrm xmlns:a="http://schemas.openxmlformats.org/drawingml/2006/main">
          <a:off x="3000409" y="1941347"/>
          <a:ext cx="1005965" cy="297200"/>
        </a:xfrm>
        <a:prstGeom xmlns:a="http://schemas.openxmlformats.org/drawingml/2006/main" prst="rect">
          <a:avLst/>
        </a:prstGeom>
        <a:solidFill xmlns:a="http://schemas.openxmlformats.org/drawingml/2006/main">
          <a:schemeClr val="lt1"/>
        </a:solidFill>
        <a:ln xmlns:a="http://schemas.openxmlformats.org/drawingml/2006/main" w="28575" cmpd="sng">
          <a:solidFill>
            <a:srgbClr val="FFC000"/>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0.53971</cdr:x>
      <cdr:y>0.49691</cdr:y>
    </cdr:from>
    <cdr:to>
      <cdr:x>0.56342</cdr:x>
      <cdr:y>0.57562</cdr:y>
    </cdr:to>
    <cdr:cxnSp macro="">
      <cdr:nvCxnSpPr>
        <cdr:cNvPr id="3" name="直線コネクタ 2">
          <a:extLst xmlns:a="http://schemas.openxmlformats.org/drawingml/2006/main">
            <a:ext uri="{FF2B5EF4-FFF2-40B4-BE49-F238E27FC236}">
              <a16:creationId xmlns:a16="http://schemas.microsoft.com/office/drawing/2014/main" id="{8143182F-D7BB-4AAE-9D0F-4AFF246E844B}"/>
            </a:ext>
          </a:extLst>
        </cdr:cNvPr>
        <cdr:cNvCxnSpPr>
          <a:stCxn xmlns:a="http://schemas.openxmlformats.org/drawingml/2006/main" id="2" idx="0"/>
        </cdr:cNvCxnSpPr>
      </cdr:nvCxnSpPr>
      <cdr:spPr>
        <a:xfrm xmlns:a="http://schemas.openxmlformats.org/drawingml/2006/main" flipH="1" flipV="1">
          <a:off x="3355978" y="1675887"/>
          <a:ext cx="147414" cy="265460"/>
        </a:xfrm>
        <a:prstGeom xmlns:a="http://schemas.openxmlformats.org/drawingml/2006/main" prst="line">
          <a:avLst/>
        </a:prstGeom>
        <a:ln xmlns:a="http://schemas.openxmlformats.org/drawingml/2006/main" w="28575">
          <a:solidFill>
            <a:srgbClr val="FFC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0.32126</cdr:x>
      <cdr:y>0.21674</cdr:y>
    </cdr:from>
    <cdr:to>
      <cdr:x>0.48895</cdr:x>
      <cdr:y>0.30198</cdr:y>
    </cdr:to>
    <cdr:sp macro="" textlink="">
      <cdr:nvSpPr>
        <cdr:cNvPr id="6" name="テキスト ボックス 11">
          <a:extLst xmlns:a="http://schemas.openxmlformats.org/drawingml/2006/main">
            <a:ext uri="{FF2B5EF4-FFF2-40B4-BE49-F238E27FC236}">
              <a16:creationId xmlns:a16="http://schemas.microsoft.com/office/drawing/2014/main" id="{2642D63B-E1B0-4B40-A360-C4DD4B98FD83}"/>
            </a:ext>
          </a:extLst>
        </cdr:cNvPr>
        <cdr:cNvSpPr txBox="1"/>
      </cdr:nvSpPr>
      <cdr:spPr>
        <a:xfrm xmlns:a="http://schemas.openxmlformats.org/drawingml/2006/main">
          <a:off x="1997607" y="730992"/>
          <a:ext cx="1042712" cy="287452"/>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2">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kumimoji="1" lang="ja-JP" altLang="en-US" sz="1100"/>
            <a:t>移動平均 </a:t>
          </a:r>
          <a:r>
            <a:rPr kumimoji="1" lang="en-US" altLang="ja-JP" sz="1100"/>
            <a:t>+</a:t>
          </a:r>
          <a:r>
            <a:rPr kumimoji="1" lang="en-US" altLang="ja-JP" sz="1100" baseline="0"/>
            <a:t> </a:t>
          </a:r>
          <a:r>
            <a:rPr kumimoji="1" lang="en-US" altLang="ja-JP" sz="1100"/>
            <a:t>2σ</a:t>
          </a:r>
          <a:endParaRPr kumimoji="1" lang="ja-JP" altLang="en-US" sz="1100"/>
        </a:p>
      </cdr:txBody>
    </cdr:sp>
  </cdr:relSizeAnchor>
  <cdr:relSizeAnchor xmlns:cdr="http://schemas.openxmlformats.org/drawingml/2006/chartDrawing">
    <cdr:from>
      <cdr:x>0.4051</cdr:x>
      <cdr:y>0.30198</cdr:y>
    </cdr:from>
    <cdr:to>
      <cdr:x>0.42768</cdr:x>
      <cdr:y>0.39787</cdr:y>
    </cdr:to>
    <cdr:cxnSp macro="">
      <cdr:nvCxnSpPr>
        <cdr:cNvPr id="7" name="直線コネクタ 6">
          <a:extLst xmlns:a="http://schemas.openxmlformats.org/drawingml/2006/main">
            <a:ext uri="{FF2B5EF4-FFF2-40B4-BE49-F238E27FC236}">
              <a16:creationId xmlns:a16="http://schemas.microsoft.com/office/drawing/2014/main" id="{9F37073A-7BBA-4307-8766-EC4BA3165106}"/>
            </a:ext>
          </a:extLst>
        </cdr:cNvPr>
        <cdr:cNvCxnSpPr>
          <a:stCxn xmlns:a="http://schemas.openxmlformats.org/drawingml/2006/main" id="6" idx="2"/>
        </cdr:cNvCxnSpPr>
      </cdr:nvCxnSpPr>
      <cdr:spPr>
        <a:xfrm xmlns:a="http://schemas.openxmlformats.org/drawingml/2006/main">
          <a:off x="2518963" y="1018444"/>
          <a:ext cx="140402" cy="323401"/>
        </a:xfrm>
        <a:prstGeom xmlns:a="http://schemas.openxmlformats.org/drawingml/2006/main" prst="line">
          <a:avLst/>
        </a:prstGeom>
        <a:ln xmlns:a="http://schemas.openxmlformats.org/drawingml/2006/main" w="28575">
          <a:solidFill>
            <a:schemeClr val="bg2">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32653" y="4709460"/>
          <a:ext cx="2922121" cy="2193364"/>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39003" y="992469"/>
          <a:ext cx="5218258" cy="2687544"/>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20994</xdr:colOff>
      <xdr:row>1</xdr:row>
      <xdr:rowOff>3955</xdr:rowOff>
    </xdr:from>
    <xdr:ext cx="5493981" cy="1491470"/>
    <xdr:sp macro="" textlink="">
      <xdr:nvSpPr>
        <xdr:cNvPr id="2" name="テキスト ボックス 1">
          <a:extLst>
            <a:ext uri="{FF2B5EF4-FFF2-40B4-BE49-F238E27FC236}">
              <a16:creationId xmlns:a16="http://schemas.microsoft.com/office/drawing/2014/main" id="{2599FFD8-9A47-A545-9B59-B230253D8188}"/>
            </a:ext>
          </a:extLst>
        </xdr:cNvPr>
        <xdr:cNvSpPr txBox="1"/>
      </xdr:nvSpPr>
      <xdr:spPr>
        <a:xfrm>
          <a:off x="506769" y="242080"/>
          <a:ext cx="5493981" cy="14914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演習問題１</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endParaRPr kumimoji="1" lang="en-US" altLang="ja-JP" sz="1100" b="1">
            <a:solidFill>
              <a:schemeClr val="tx1"/>
            </a:solidFill>
          </a:endParaRPr>
        </a:p>
        <a:p>
          <a:r>
            <a:rPr kumimoji="1" lang="ja-JP" altLang="en-US" sz="1100" b="1">
              <a:solidFill>
                <a:schemeClr val="tx1"/>
              </a:solidFill>
            </a:rPr>
            <a:t>（１）　基本統計量（</a:t>
          </a:r>
          <a:r>
            <a:rPr kumimoji="1" lang="ja-JP" altLang="en-US" sz="1100" b="1" baseline="0">
              <a:solidFill>
                <a:schemeClr val="tx1"/>
              </a:solidFill>
            </a:rPr>
            <a:t>最大値、最小値、平均値</a:t>
          </a:r>
          <a:r>
            <a:rPr kumimoji="1" lang="en-US" altLang="ja-JP" sz="1100" b="1" baseline="0">
              <a:solidFill>
                <a:schemeClr val="tx1"/>
              </a:solidFill>
            </a:rPr>
            <a:t>,</a:t>
          </a:r>
          <a:r>
            <a:rPr kumimoji="1" lang="ja-JP" altLang="en-US" sz="1100" b="1" baseline="0">
              <a:solidFill>
                <a:schemeClr val="tx1"/>
              </a:solidFill>
            </a:rPr>
            <a:t>中央値、標準偏差）を求めよ。</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A</a:t>
          </a:r>
          <a:r>
            <a:rPr kumimoji="1" lang="ja-JP" altLang="en-US" sz="1100" b="1" baseline="0">
              <a:solidFill>
                <a:schemeClr val="tx1"/>
              </a:solidFill>
            </a:rPr>
            <a:t>と</a:t>
          </a:r>
          <a:r>
            <a:rPr kumimoji="1" lang="en-US" altLang="ja-JP" sz="1100" b="1" baseline="0">
              <a:solidFill>
                <a:schemeClr val="tx1"/>
              </a:solidFill>
            </a:rPr>
            <a:t>B</a:t>
          </a:r>
          <a:r>
            <a:rPr kumimoji="1" lang="ja-JP" altLang="en-US" sz="1100" b="1" baseline="0">
              <a:solidFill>
                <a:schemeClr val="tx1"/>
              </a:solidFill>
            </a:rPr>
            <a:t>について、指定された範囲、区画の上限値を使いヒストグラム（相対頻度）を作成せよ。</a:t>
          </a:r>
          <a:endParaRPr lang="en-US" altLang="ja-JP" sz="1100" b="0" i="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20994</xdr:colOff>
      <xdr:row>1</xdr:row>
      <xdr:rowOff>3955</xdr:rowOff>
    </xdr:from>
    <xdr:ext cx="5493981" cy="1491470"/>
    <xdr:sp macro="" textlink="">
      <xdr:nvSpPr>
        <xdr:cNvPr id="15" name="テキスト ボックス 14">
          <a:extLst>
            <a:ext uri="{FF2B5EF4-FFF2-40B4-BE49-F238E27FC236}">
              <a16:creationId xmlns:a16="http://schemas.microsoft.com/office/drawing/2014/main" id="{50A66717-FAFB-4637-832A-85EC8ECDAB2F}"/>
            </a:ext>
          </a:extLst>
        </xdr:cNvPr>
        <xdr:cNvSpPr txBox="1"/>
      </xdr:nvSpPr>
      <xdr:spPr>
        <a:xfrm>
          <a:off x="506769" y="242080"/>
          <a:ext cx="5493981" cy="1491470"/>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演習問題１</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endParaRPr kumimoji="1" lang="en-US" altLang="ja-JP" sz="1100" b="1">
            <a:solidFill>
              <a:schemeClr val="tx1"/>
            </a:solidFill>
          </a:endParaRPr>
        </a:p>
        <a:p>
          <a:r>
            <a:rPr kumimoji="1" lang="ja-JP" altLang="en-US" sz="1100" b="1">
              <a:solidFill>
                <a:schemeClr val="tx1"/>
              </a:solidFill>
            </a:rPr>
            <a:t>（１）　基本統計量（</a:t>
          </a:r>
          <a:r>
            <a:rPr kumimoji="1" lang="ja-JP" altLang="en-US" sz="1100" b="1" baseline="0">
              <a:solidFill>
                <a:schemeClr val="tx1"/>
              </a:solidFill>
            </a:rPr>
            <a:t>最大値、最小値、平均値</a:t>
          </a:r>
          <a:r>
            <a:rPr kumimoji="1" lang="en-US" altLang="ja-JP" sz="1100" b="1" baseline="0">
              <a:solidFill>
                <a:schemeClr val="tx1"/>
              </a:solidFill>
            </a:rPr>
            <a:t>,</a:t>
          </a:r>
          <a:r>
            <a:rPr kumimoji="1" lang="ja-JP" altLang="en-US" sz="1100" b="1" baseline="0">
              <a:solidFill>
                <a:schemeClr val="tx1"/>
              </a:solidFill>
            </a:rPr>
            <a:t>中央値、標準偏差）を求めよ。</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A</a:t>
          </a:r>
          <a:r>
            <a:rPr kumimoji="1" lang="ja-JP" altLang="en-US" sz="1100" b="1" baseline="0">
              <a:solidFill>
                <a:schemeClr val="tx1"/>
              </a:solidFill>
            </a:rPr>
            <a:t>と</a:t>
          </a:r>
          <a:r>
            <a:rPr kumimoji="1" lang="en-US" altLang="ja-JP" sz="1100" b="1" baseline="0">
              <a:solidFill>
                <a:schemeClr val="tx1"/>
              </a:solidFill>
            </a:rPr>
            <a:t>B</a:t>
          </a:r>
          <a:r>
            <a:rPr kumimoji="1" lang="ja-JP" altLang="en-US" sz="1100" b="1" baseline="0">
              <a:solidFill>
                <a:schemeClr val="tx1"/>
              </a:solidFill>
            </a:rPr>
            <a:t>について、指定された範囲、区画の上限値を使いヒストグラム（相対頻度）を作成せよ。</a:t>
          </a:r>
          <a:endParaRPr lang="en-US" altLang="ja-JP" sz="1100" b="0" i="0">
            <a:solidFill>
              <a:schemeClr val="dk1"/>
            </a:solidFill>
            <a:effectLst/>
            <a:latin typeface="+mn-lt"/>
            <a:ea typeface="+mn-ea"/>
            <a:cs typeface="+mn-cs"/>
          </a:endParaRPr>
        </a:p>
      </xdr:txBody>
    </xdr:sp>
    <xdr:clientData/>
  </xdr:oneCellAnchor>
  <xdr:twoCellAnchor>
    <xdr:from>
      <xdr:col>16</xdr:col>
      <xdr:colOff>47624</xdr:colOff>
      <xdr:row>23</xdr:row>
      <xdr:rowOff>242886</xdr:rowOff>
    </xdr:from>
    <xdr:to>
      <xdr:col>19</xdr:col>
      <xdr:colOff>1133474</xdr:colOff>
      <xdr:row>38</xdr:row>
      <xdr:rowOff>209549</xdr:rowOff>
    </xdr:to>
    <xdr:graphicFrame macro="">
      <xdr:nvGraphicFramePr>
        <xdr:cNvPr id="2" name="グラフ 1">
          <a:extLst>
            <a:ext uri="{FF2B5EF4-FFF2-40B4-BE49-F238E27FC236}">
              <a16:creationId xmlns:a16="http://schemas.microsoft.com/office/drawing/2014/main" id="{D03C8643-0256-4603-B340-D38645FA4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29</xdr:row>
      <xdr:rowOff>100011</xdr:rowOff>
    </xdr:from>
    <xdr:to>
      <xdr:col>13</xdr:col>
      <xdr:colOff>1095375</xdr:colOff>
      <xdr:row>42</xdr:row>
      <xdr:rowOff>142874</xdr:rowOff>
    </xdr:to>
    <xdr:graphicFrame macro="">
      <xdr:nvGraphicFramePr>
        <xdr:cNvPr id="3" name="グラフ 2">
          <a:extLst>
            <a:ext uri="{FF2B5EF4-FFF2-40B4-BE49-F238E27FC236}">
              <a16:creationId xmlns:a16="http://schemas.microsoft.com/office/drawing/2014/main" id="{65E3CB75-7C26-46F9-9497-508A25614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361295"/>
    <xdr:sp macro="" textlink="">
      <xdr:nvSpPr>
        <xdr:cNvPr id="2" name="テキスト ボックス 1">
          <a:extLst>
            <a:ext uri="{FF2B5EF4-FFF2-40B4-BE49-F238E27FC236}">
              <a16:creationId xmlns:a16="http://schemas.microsoft.com/office/drawing/2014/main" id="{895A4B04-51E7-EC4E-8640-7E6BAA461515}"/>
            </a:ext>
          </a:extLst>
        </xdr:cNvPr>
        <xdr:cNvSpPr txBox="1"/>
      </xdr:nvSpPr>
      <xdr:spPr>
        <a:xfrm>
          <a:off x="534124" y="234864"/>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が３０００以下を変動する確率</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B</a:t>
          </a:r>
          <a:r>
            <a:rPr kumimoji="1" lang="ja-JP" altLang="en-US" sz="1100" b="1" baseline="0">
              <a:solidFill>
                <a:schemeClr val="tx1"/>
              </a:solidFill>
            </a:rPr>
            <a:t>が３００以上を変動する確率</a:t>
          </a:r>
        </a:p>
        <a:p>
          <a:endParaRPr kumimoji="1" lang="ja-JP" altLang="en-US" sz="1100" b="1" baseline="0">
            <a:solidFill>
              <a:schemeClr val="tx1"/>
            </a:solidFill>
          </a:endParaRPr>
        </a:p>
        <a:p>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361295"/>
    <xdr:sp macro="" textlink="">
      <xdr:nvSpPr>
        <xdr:cNvPr id="2" name="テキスト ボックス 1">
          <a:extLst>
            <a:ext uri="{FF2B5EF4-FFF2-40B4-BE49-F238E27FC236}">
              <a16:creationId xmlns:a16="http://schemas.microsoft.com/office/drawing/2014/main" id="{B52DB789-0FC3-4270-B147-4FA802BE7DD7}"/>
            </a:ext>
          </a:extLst>
        </xdr:cNvPr>
        <xdr:cNvSpPr txBox="1"/>
      </xdr:nvSpPr>
      <xdr:spPr>
        <a:xfrm>
          <a:off x="506768" y="242080"/>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下の数値は２つの株価データです。このデータを使って次の質問に答えてください。</a:t>
          </a:r>
        </a:p>
        <a:p>
          <a:r>
            <a:rPr kumimoji="1" lang="ja-JP" altLang="en-US" sz="1100" b="1">
              <a:solidFill>
                <a:schemeClr val="tx1"/>
              </a:solidFill>
            </a:rPr>
            <a:t>（１）　株価</a:t>
          </a:r>
          <a:r>
            <a:rPr kumimoji="1" lang="en-US" altLang="ja-JP" sz="1100" b="1">
              <a:solidFill>
                <a:schemeClr val="tx1"/>
              </a:solidFill>
            </a:rPr>
            <a:t>A</a:t>
          </a:r>
          <a:r>
            <a:rPr kumimoji="1" lang="ja-JP" altLang="en-US" sz="1100" b="1">
              <a:solidFill>
                <a:schemeClr val="tx1"/>
              </a:solidFill>
            </a:rPr>
            <a:t>が３０００以下を変動する確率</a:t>
          </a:r>
          <a:endParaRPr kumimoji="1" lang="en-US" altLang="ja-JP" sz="1100" b="1" baseline="0">
            <a:solidFill>
              <a:schemeClr val="tx1"/>
            </a:solidFill>
          </a:endParaRPr>
        </a:p>
        <a:p>
          <a:r>
            <a:rPr kumimoji="1" lang="ja-JP" altLang="en-US" sz="1100" b="1" baseline="0">
              <a:solidFill>
                <a:schemeClr val="tx1"/>
              </a:solidFill>
            </a:rPr>
            <a:t>（２）　株価</a:t>
          </a:r>
          <a:r>
            <a:rPr kumimoji="1" lang="en-US" altLang="ja-JP" sz="1100" b="1" baseline="0">
              <a:solidFill>
                <a:schemeClr val="tx1"/>
              </a:solidFill>
            </a:rPr>
            <a:t>B</a:t>
          </a:r>
          <a:r>
            <a:rPr kumimoji="1" lang="ja-JP" altLang="en-US" sz="1100" b="1" baseline="0">
              <a:solidFill>
                <a:schemeClr val="tx1"/>
              </a:solidFill>
            </a:rPr>
            <a:t>が３００以上を変動する確率</a:t>
          </a:r>
        </a:p>
        <a:p>
          <a:endParaRPr kumimoji="1" lang="ja-JP" altLang="en-US" sz="1100" b="1" baseline="0">
            <a:solidFill>
              <a:schemeClr val="tx1"/>
            </a:solidFill>
          </a:endParaRPr>
        </a:p>
        <a:p>
          <a:endParaRPr kumimoji="1" lang="en-US" altLang="ja-JP" sz="1100" b="1" baseline="0">
            <a:solidFill>
              <a:schemeClr val="tx1"/>
            </a:solidFill>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20993</xdr:colOff>
      <xdr:row>1</xdr:row>
      <xdr:rowOff>3955</xdr:rowOff>
    </xdr:from>
    <xdr:ext cx="7303957" cy="1361295"/>
    <xdr:sp macro="" textlink="">
      <xdr:nvSpPr>
        <xdr:cNvPr id="3" name="テキスト ボックス 2">
          <a:extLst>
            <a:ext uri="{FF2B5EF4-FFF2-40B4-BE49-F238E27FC236}">
              <a16:creationId xmlns:a16="http://schemas.microsoft.com/office/drawing/2014/main" id="{0501C889-4C62-4B3A-BD0B-B546D25E4596}"/>
            </a:ext>
          </a:extLst>
        </xdr:cNvPr>
        <xdr:cNvSpPr txBox="1"/>
      </xdr:nvSpPr>
      <xdr:spPr>
        <a:xfrm>
          <a:off x="516293" y="237998"/>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演習問題３</a:t>
          </a:r>
          <a:endParaRPr lang="ja-JP" altLang="ja-JP" sz="1200">
            <a:effectLst/>
          </a:endParaRPr>
        </a:p>
        <a:p>
          <a:r>
            <a:rPr kumimoji="1" lang="ja-JP" altLang="ja-JP" sz="1100" b="1">
              <a:solidFill>
                <a:schemeClr val="dk1"/>
              </a:solidFill>
              <a:effectLst/>
              <a:latin typeface="+mn-lt"/>
              <a:ea typeface="+mn-ea"/>
              <a:cs typeface="+mn-cs"/>
            </a:rPr>
            <a:t>株価</a:t>
          </a:r>
          <a:r>
            <a:rPr kumimoji="1" lang="en-US" altLang="ja-JP" sz="1100" b="1">
              <a:solidFill>
                <a:schemeClr val="dk1"/>
              </a:solidFill>
              <a:effectLst/>
              <a:latin typeface="+mn-lt"/>
              <a:ea typeface="+mn-ea"/>
              <a:cs typeface="+mn-cs"/>
            </a:rPr>
            <a:t>A</a:t>
          </a:r>
          <a:r>
            <a:rPr kumimoji="1" lang="ja-JP" altLang="ja-JP" sz="1100" b="1">
              <a:solidFill>
                <a:schemeClr val="dk1"/>
              </a:solidFill>
              <a:effectLst/>
              <a:latin typeface="+mn-lt"/>
              <a:ea typeface="+mn-ea"/>
              <a:cs typeface="+mn-cs"/>
            </a:rPr>
            <a:t>と株価</a:t>
          </a:r>
          <a:r>
            <a:rPr kumimoji="1" lang="en-US" altLang="ja-JP" sz="1100" b="1">
              <a:solidFill>
                <a:schemeClr val="dk1"/>
              </a:solidFill>
              <a:effectLst/>
              <a:latin typeface="+mn-lt"/>
              <a:ea typeface="+mn-ea"/>
              <a:cs typeface="+mn-cs"/>
            </a:rPr>
            <a:t>B</a:t>
          </a:r>
          <a:r>
            <a:rPr kumimoji="1" lang="ja-JP" altLang="ja-JP" sz="1100" b="1">
              <a:solidFill>
                <a:schemeClr val="dk1"/>
              </a:solidFill>
              <a:effectLst/>
              <a:latin typeface="+mn-lt"/>
              <a:ea typeface="+mn-ea"/>
              <a:cs typeface="+mn-cs"/>
            </a:rPr>
            <a:t>の変動はそれぞれ正規分布に従い、平均値と標準偏差が下の表にまとめてあります。この時、</a:t>
          </a:r>
          <a:endParaRPr lang="ja-JP" altLang="ja-JP" sz="1200">
            <a:effectLst/>
          </a:endParaRPr>
        </a:p>
        <a:p>
          <a:r>
            <a:rPr kumimoji="1" lang="ja-JP" altLang="ja-JP" sz="1100" b="1">
              <a:solidFill>
                <a:schemeClr val="dk1"/>
              </a:solidFill>
              <a:effectLst/>
              <a:latin typeface="+mn-lt"/>
              <a:ea typeface="+mn-ea"/>
              <a:cs typeface="+mn-cs"/>
            </a:rPr>
            <a:t>（１）　株価</a:t>
          </a:r>
          <a:r>
            <a:rPr kumimoji="1" lang="en-US" altLang="ja-JP" sz="1100" b="1">
              <a:solidFill>
                <a:schemeClr val="dk1"/>
              </a:solidFill>
              <a:effectLst/>
              <a:latin typeface="+mn-lt"/>
              <a:ea typeface="+mn-ea"/>
              <a:cs typeface="+mn-cs"/>
            </a:rPr>
            <a:t>A</a:t>
          </a:r>
          <a:r>
            <a:rPr kumimoji="1" lang="ja-JP" altLang="ja-JP" sz="1100" b="1">
              <a:solidFill>
                <a:schemeClr val="dk1"/>
              </a:solidFill>
              <a:effectLst/>
              <a:latin typeface="+mn-lt"/>
              <a:ea typeface="+mn-ea"/>
              <a:cs typeface="+mn-cs"/>
            </a:rPr>
            <a:t>が３０００以下を変動する確率を求めよ。</a:t>
          </a:r>
          <a:endParaRPr lang="ja-JP" altLang="ja-JP" sz="1200">
            <a:effectLst/>
          </a:endParaRPr>
        </a:p>
        <a:p>
          <a:r>
            <a:rPr kumimoji="1" lang="ja-JP" altLang="ja-JP" sz="1100" b="1">
              <a:solidFill>
                <a:schemeClr val="dk1"/>
              </a:solidFill>
              <a:effectLst/>
              <a:latin typeface="+mn-lt"/>
              <a:ea typeface="+mn-ea"/>
              <a:cs typeface="+mn-cs"/>
            </a:rPr>
            <a:t>（２）　株価</a:t>
          </a:r>
          <a:r>
            <a:rPr kumimoji="1" lang="en-US" altLang="ja-JP" sz="1100" b="1">
              <a:solidFill>
                <a:schemeClr val="dk1"/>
              </a:solidFill>
              <a:effectLst/>
              <a:latin typeface="+mn-lt"/>
              <a:ea typeface="+mn-ea"/>
              <a:cs typeface="+mn-cs"/>
            </a:rPr>
            <a:t>B</a:t>
          </a:r>
          <a:r>
            <a:rPr kumimoji="1" lang="ja-JP" altLang="ja-JP" sz="1100" b="1">
              <a:solidFill>
                <a:schemeClr val="dk1"/>
              </a:solidFill>
              <a:effectLst/>
              <a:latin typeface="+mn-lt"/>
              <a:ea typeface="+mn-ea"/>
              <a:cs typeface="+mn-cs"/>
            </a:rPr>
            <a:t>が３００以上を変動する確率を求めよ。</a:t>
          </a:r>
          <a:endParaRPr lang="ja-JP" altLang="ja-JP" sz="1200">
            <a:effectLst/>
          </a:endParaRPr>
        </a:p>
        <a:p>
          <a:r>
            <a:rPr kumimoji="1" lang="ja-JP" altLang="ja-JP" sz="1100" b="1">
              <a:solidFill>
                <a:schemeClr val="dk1"/>
              </a:solidFill>
              <a:effectLst/>
              <a:latin typeface="+mn-lt"/>
              <a:ea typeface="+mn-ea"/>
              <a:cs typeface="+mn-cs"/>
            </a:rPr>
            <a:t>（３）　演習２の答えと比較せよ。</a:t>
          </a:r>
          <a:endParaRPr lang="ja-JP" altLang="ja-JP" sz="1200">
            <a:effectLst/>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10</xdr:col>
      <xdr:colOff>88900</xdr:colOff>
      <xdr:row>19</xdr:row>
      <xdr:rowOff>9296</xdr:rowOff>
    </xdr:to>
    <xdr:pic>
      <xdr:nvPicPr>
        <xdr:cNvPr id="4" name="図 3">
          <a:extLst>
            <a:ext uri="{FF2B5EF4-FFF2-40B4-BE49-F238E27FC236}">
              <a16:creationId xmlns:a16="http://schemas.microsoft.com/office/drawing/2014/main" id="{E5D4D01F-DF0E-4C6A-B673-4148651A9D2A}"/>
            </a:ext>
          </a:extLst>
        </xdr:cNvPr>
        <xdr:cNvPicPr>
          <a:picLocks noChangeAspect="1"/>
        </xdr:cNvPicPr>
      </xdr:nvPicPr>
      <xdr:blipFill>
        <a:blip xmlns:r="http://schemas.openxmlformats.org/officeDocument/2006/relationships" r:embed="rId1"/>
        <a:stretch>
          <a:fillRect/>
        </a:stretch>
      </xdr:blipFill>
      <xdr:spPr>
        <a:xfrm>
          <a:off x="6324600" y="2603500"/>
          <a:ext cx="4762500" cy="2193696"/>
        </a:xfrm>
        <a:prstGeom prst="rect">
          <a:avLst/>
        </a:prstGeom>
      </xdr:spPr>
    </xdr:pic>
    <xdr:clientData/>
  </xdr:twoCellAnchor>
  <xdr:twoCellAnchor editAs="oneCell">
    <xdr:from>
      <xdr:col>12</xdr:col>
      <xdr:colOff>0</xdr:colOff>
      <xdr:row>10</xdr:row>
      <xdr:rowOff>0</xdr:rowOff>
    </xdr:from>
    <xdr:to>
      <xdr:col>15</xdr:col>
      <xdr:colOff>635000</xdr:colOff>
      <xdr:row>19</xdr:row>
      <xdr:rowOff>17079</xdr:rowOff>
    </xdr:to>
    <xdr:pic>
      <xdr:nvPicPr>
        <xdr:cNvPr id="3" name="図 2">
          <a:extLst>
            <a:ext uri="{FF2B5EF4-FFF2-40B4-BE49-F238E27FC236}">
              <a16:creationId xmlns:a16="http://schemas.microsoft.com/office/drawing/2014/main" id="{CBBA03D1-4238-4EC0-96BC-2EB6ED8407A1}"/>
            </a:ext>
          </a:extLst>
        </xdr:cNvPr>
        <xdr:cNvPicPr>
          <a:picLocks noChangeAspect="1"/>
        </xdr:cNvPicPr>
      </xdr:nvPicPr>
      <xdr:blipFill>
        <a:blip xmlns:r="http://schemas.openxmlformats.org/officeDocument/2006/relationships" r:embed="rId2"/>
        <a:stretch>
          <a:fillRect/>
        </a:stretch>
      </xdr:blipFill>
      <xdr:spPr>
        <a:xfrm>
          <a:off x="13335000" y="2603500"/>
          <a:ext cx="4140200" cy="2201479"/>
        </a:xfrm>
        <a:prstGeom prst="rect">
          <a:avLst/>
        </a:prstGeom>
      </xdr:spPr>
    </xdr:pic>
    <xdr:clientData/>
  </xdr:twoCellAnchor>
  <xdr:oneCellAnchor>
    <xdr:from>
      <xdr:col>1</xdr:col>
      <xdr:colOff>20993</xdr:colOff>
      <xdr:row>1</xdr:row>
      <xdr:rowOff>3955</xdr:rowOff>
    </xdr:from>
    <xdr:ext cx="7303957" cy="1361295"/>
    <xdr:sp macro="" textlink="">
      <xdr:nvSpPr>
        <xdr:cNvPr id="5" name="テキスト ボックス 4">
          <a:extLst>
            <a:ext uri="{FF2B5EF4-FFF2-40B4-BE49-F238E27FC236}">
              <a16:creationId xmlns:a16="http://schemas.microsoft.com/office/drawing/2014/main" id="{054B54AC-7D1A-4BEF-8567-209F6DD4B1AB}"/>
            </a:ext>
          </a:extLst>
        </xdr:cNvPr>
        <xdr:cNvSpPr txBox="1"/>
      </xdr:nvSpPr>
      <xdr:spPr>
        <a:xfrm>
          <a:off x="516293" y="237998"/>
          <a:ext cx="7303957" cy="136129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ja-JP" sz="1100" b="1">
              <a:solidFill>
                <a:schemeClr val="dk1"/>
              </a:solidFill>
              <a:effectLst/>
              <a:latin typeface="+mn-lt"/>
              <a:ea typeface="+mn-ea"/>
              <a:cs typeface="+mn-cs"/>
            </a:rPr>
            <a:t>演習問題３</a:t>
          </a:r>
          <a:endParaRPr lang="ja-JP" altLang="ja-JP" sz="1200">
            <a:effectLst/>
          </a:endParaRPr>
        </a:p>
        <a:p>
          <a:r>
            <a:rPr kumimoji="1" lang="ja-JP" altLang="ja-JP" sz="1100" b="1">
              <a:solidFill>
                <a:schemeClr val="dk1"/>
              </a:solidFill>
              <a:effectLst/>
              <a:latin typeface="+mn-lt"/>
              <a:ea typeface="+mn-ea"/>
              <a:cs typeface="+mn-cs"/>
            </a:rPr>
            <a:t>株価</a:t>
          </a:r>
          <a:r>
            <a:rPr kumimoji="1" lang="en-US" altLang="ja-JP" sz="1100" b="1">
              <a:solidFill>
                <a:schemeClr val="dk1"/>
              </a:solidFill>
              <a:effectLst/>
              <a:latin typeface="+mn-lt"/>
              <a:ea typeface="+mn-ea"/>
              <a:cs typeface="+mn-cs"/>
            </a:rPr>
            <a:t>A</a:t>
          </a:r>
          <a:r>
            <a:rPr kumimoji="1" lang="ja-JP" altLang="ja-JP" sz="1100" b="1">
              <a:solidFill>
                <a:schemeClr val="dk1"/>
              </a:solidFill>
              <a:effectLst/>
              <a:latin typeface="+mn-lt"/>
              <a:ea typeface="+mn-ea"/>
              <a:cs typeface="+mn-cs"/>
            </a:rPr>
            <a:t>と株価</a:t>
          </a:r>
          <a:r>
            <a:rPr kumimoji="1" lang="en-US" altLang="ja-JP" sz="1100" b="1">
              <a:solidFill>
                <a:schemeClr val="dk1"/>
              </a:solidFill>
              <a:effectLst/>
              <a:latin typeface="+mn-lt"/>
              <a:ea typeface="+mn-ea"/>
              <a:cs typeface="+mn-cs"/>
            </a:rPr>
            <a:t>B</a:t>
          </a:r>
          <a:r>
            <a:rPr kumimoji="1" lang="ja-JP" altLang="ja-JP" sz="1100" b="1">
              <a:solidFill>
                <a:schemeClr val="dk1"/>
              </a:solidFill>
              <a:effectLst/>
              <a:latin typeface="+mn-lt"/>
              <a:ea typeface="+mn-ea"/>
              <a:cs typeface="+mn-cs"/>
            </a:rPr>
            <a:t>の変動はそれぞれ正規分布に従い、平均値と標準偏差が下の表にまとめてあります。この時、</a:t>
          </a:r>
          <a:endParaRPr lang="ja-JP" altLang="ja-JP" sz="1200">
            <a:effectLst/>
          </a:endParaRPr>
        </a:p>
        <a:p>
          <a:r>
            <a:rPr kumimoji="1" lang="ja-JP" altLang="ja-JP" sz="1100" b="1">
              <a:solidFill>
                <a:schemeClr val="dk1"/>
              </a:solidFill>
              <a:effectLst/>
              <a:latin typeface="+mn-lt"/>
              <a:ea typeface="+mn-ea"/>
              <a:cs typeface="+mn-cs"/>
            </a:rPr>
            <a:t>（１）　株価</a:t>
          </a:r>
          <a:r>
            <a:rPr kumimoji="1" lang="en-US" altLang="ja-JP" sz="1100" b="1">
              <a:solidFill>
                <a:schemeClr val="dk1"/>
              </a:solidFill>
              <a:effectLst/>
              <a:latin typeface="+mn-lt"/>
              <a:ea typeface="+mn-ea"/>
              <a:cs typeface="+mn-cs"/>
            </a:rPr>
            <a:t>A</a:t>
          </a:r>
          <a:r>
            <a:rPr kumimoji="1" lang="ja-JP" altLang="ja-JP" sz="1100" b="1">
              <a:solidFill>
                <a:schemeClr val="dk1"/>
              </a:solidFill>
              <a:effectLst/>
              <a:latin typeface="+mn-lt"/>
              <a:ea typeface="+mn-ea"/>
              <a:cs typeface="+mn-cs"/>
            </a:rPr>
            <a:t>が３０００以下を変動する確率を求めよ。</a:t>
          </a:r>
          <a:endParaRPr lang="ja-JP" altLang="ja-JP" sz="1200">
            <a:effectLst/>
          </a:endParaRPr>
        </a:p>
        <a:p>
          <a:r>
            <a:rPr kumimoji="1" lang="ja-JP" altLang="ja-JP" sz="1100" b="1">
              <a:solidFill>
                <a:schemeClr val="dk1"/>
              </a:solidFill>
              <a:effectLst/>
              <a:latin typeface="+mn-lt"/>
              <a:ea typeface="+mn-ea"/>
              <a:cs typeface="+mn-cs"/>
            </a:rPr>
            <a:t>（２）　株価</a:t>
          </a:r>
          <a:r>
            <a:rPr kumimoji="1" lang="en-US" altLang="ja-JP" sz="1100" b="1">
              <a:solidFill>
                <a:schemeClr val="dk1"/>
              </a:solidFill>
              <a:effectLst/>
              <a:latin typeface="+mn-lt"/>
              <a:ea typeface="+mn-ea"/>
              <a:cs typeface="+mn-cs"/>
            </a:rPr>
            <a:t>B</a:t>
          </a:r>
          <a:r>
            <a:rPr kumimoji="1" lang="ja-JP" altLang="ja-JP" sz="1100" b="1">
              <a:solidFill>
                <a:schemeClr val="dk1"/>
              </a:solidFill>
              <a:effectLst/>
              <a:latin typeface="+mn-lt"/>
              <a:ea typeface="+mn-ea"/>
              <a:cs typeface="+mn-cs"/>
            </a:rPr>
            <a:t>が３００以上を変動する確率を求めよ。</a:t>
          </a:r>
          <a:endParaRPr lang="ja-JP" altLang="ja-JP" sz="1200">
            <a:effectLst/>
          </a:endParaRPr>
        </a:p>
        <a:p>
          <a:r>
            <a:rPr kumimoji="1" lang="ja-JP" altLang="ja-JP" sz="1100" b="1">
              <a:solidFill>
                <a:schemeClr val="dk1"/>
              </a:solidFill>
              <a:effectLst/>
              <a:latin typeface="+mn-lt"/>
              <a:ea typeface="+mn-ea"/>
              <a:cs typeface="+mn-cs"/>
            </a:rPr>
            <a:t>（３）　演習２の答えと比較せよ。</a:t>
          </a:r>
          <a:endParaRPr lang="ja-JP" altLang="ja-JP" sz="1200">
            <a:effectLst/>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I8" sqref="I8:I9"/>
    </sheetView>
  </sheetViews>
  <sheetFormatPr defaultColWidth="9.3125" defaultRowHeight="19.3"/>
  <cols>
    <col min="1" max="1" width="5.6875" style="41" customWidth="1"/>
    <col min="2" max="16384" width="9.3125" style="39"/>
  </cols>
  <sheetData>
    <row r="2" spans="2:14">
      <c r="B2" s="38" t="s">
        <v>52</v>
      </c>
    </row>
    <row r="3" spans="2:14">
      <c r="N3" s="40" t="s">
        <v>53</v>
      </c>
    </row>
  </sheetData>
  <phoneticPr fontId="7"/>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8:J113"/>
  <sheetViews>
    <sheetView zoomScaleNormal="100" workbookViewId="0"/>
  </sheetViews>
  <sheetFormatPr defaultColWidth="13.6875" defaultRowHeight="18.45"/>
  <cols>
    <col min="1" max="1" width="5.6875" style="1" customWidth="1"/>
    <col min="2" max="16384" width="13.6875" style="1"/>
  </cols>
  <sheetData>
    <row r="8" spans="2:10" ht="18.899999999999999" thickBot="1">
      <c r="E8" s="17" t="s">
        <v>51</v>
      </c>
      <c r="I8" s="17" t="s">
        <v>50</v>
      </c>
    </row>
    <row r="9" spans="2:10" ht="18.899999999999999" thickBot="1">
      <c r="B9" s="2" t="s">
        <v>9</v>
      </c>
      <c r="C9" s="2" t="s">
        <v>10</v>
      </c>
      <c r="D9" s="10" t="s">
        <v>13</v>
      </c>
      <c r="E9" s="33"/>
      <c r="F9" s="36" t="s">
        <v>11</v>
      </c>
      <c r="G9" s="37" t="s">
        <v>12</v>
      </c>
      <c r="I9" s="28" t="s">
        <v>41</v>
      </c>
      <c r="J9" s="29" t="s">
        <v>42</v>
      </c>
    </row>
    <row r="10" spans="2:10">
      <c r="B10" s="5">
        <v>3510.4906367741619</v>
      </c>
      <c r="C10" s="5">
        <v>302.69168135805154</v>
      </c>
      <c r="D10" s="4"/>
      <c r="E10" s="12" t="s">
        <v>23</v>
      </c>
      <c r="F10" s="34"/>
      <c r="G10" s="35"/>
      <c r="I10" s="26"/>
      <c r="J10" s="24"/>
    </row>
    <row r="11" spans="2:10" ht="18.899999999999999" thickBot="1">
      <c r="B11" s="5">
        <v>2997.306178208974</v>
      </c>
      <c r="C11" s="5">
        <v>346.61798745789014</v>
      </c>
      <c r="D11" s="4"/>
      <c r="E11" s="13" t="s">
        <v>35</v>
      </c>
      <c r="F11" s="31"/>
      <c r="G11" s="32"/>
      <c r="I11" s="26"/>
      <c r="J11" s="24"/>
    </row>
    <row r="12" spans="2:10">
      <c r="B12" s="5">
        <v>2795.1923817755101</v>
      </c>
      <c r="C12" s="5">
        <v>281.32007836410077</v>
      </c>
      <c r="D12" s="4"/>
      <c r="I12" s="26"/>
      <c r="J12" s="24"/>
    </row>
    <row r="13" spans="2:10">
      <c r="B13" s="5">
        <v>2975.1295082723382</v>
      </c>
      <c r="C13" s="5">
        <v>328.10363256988114</v>
      </c>
      <c r="D13" s="4"/>
      <c r="I13" s="26"/>
      <c r="J13" s="24"/>
    </row>
    <row r="14" spans="2:10">
      <c r="B14" s="5">
        <v>4004.6579910430705</v>
      </c>
      <c r="C14" s="5">
        <v>268.12738455213065</v>
      </c>
      <c r="D14" s="4"/>
      <c r="I14" s="26"/>
      <c r="J14" s="24"/>
    </row>
    <row r="15" spans="2:10">
      <c r="B15" s="5">
        <v>4065.0796980242717</v>
      </c>
      <c r="C15" s="5">
        <v>296.62224166954468</v>
      </c>
      <c r="D15" s="4"/>
      <c r="I15" s="26"/>
      <c r="J15" s="24"/>
    </row>
    <row r="16" spans="2:10">
      <c r="B16" s="5">
        <v>3259.0779752863104</v>
      </c>
      <c r="C16" s="5">
        <v>294.75827121624764</v>
      </c>
      <c r="D16" s="4"/>
      <c r="I16" s="26"/>
      <c r="J16" s="24"/>
    </row>
    <row r="17" spans="2:10">
      <c r="B17" s="5">
        <v>2964.0283210034549</v>
      </c>
      <c r="C17" s="5">
        <v>307.24307768787975</v>
      </c>
      <c r="D17" s="4"/>
      <c r="I17" s="26"/>
      <c r="J17" s="24"/>
    </row>
    <row r="18" spans="2:10">
      <c r="B18" s="5">
        <v>3018.0227018848818</v>
      </c>
      <c r="C18" s="5">
        <v>323.32295806555095</v>
      </c>
      <c r="D18" s="4"/>
      <c r="I18" s="26"/>
      <c r="J18" s="24"/>
    </row>
    <row r="19" spans="2:10">
      <c r="B19" s="5">
        <v>2798.0939488098156</v>
      </c>
      <c r="C19" s="5">
        <v>278.48898998916098</v>
      </c>
      <c r="D19" s="4"/>
      <c r="I19" s="26"/>
      <c r="J19" s="24"/>
    </row>
    <row r="20" spans="2:10">
      <c r="B20" s="5">
        <v>3479.8896906688078</v>
      </c>
      <c r="C20" s="5">
        <v>333.15388814981026</v>
      </c>
      <c r="D20" s="4"/>
      <c r="I20" s="26"/>
      <c r="J20" s="24"/>
    </row>
    <row r="21" spans="2:10">
      <c r="B21" s="5">
        <v>3375.632244512306</v>
      </c>
      <c r="C21" s="5">
        <v>281.86298916211035</v>
      </c>
      <c r="D21" s="4"/>
      <c r="I21" s="26"/>
      <c r="J21" s="24"/>
    </row>
    <row r="22" spans="2:10">
      <c r="B22" s="5">
        <v>3558.8889016051116</v>
      </c>
      <c r="C22" s="5">
        <v>311.69716274797639</v>
      </c>
      <c r="D22" s="4"/>
      <c r="I22" s="26"/>
      <c r="J22" s="24"/>
    </row>
    <row r="23" spans="2:10">
      <c r="B23" s="5">
        <v>2569.3887083315972</v>
      </c>
      <c r="C23" s="5">
        <v>328.46476315874588</v>
      </c>
      <c r="D23" s="4"/>
      <c r="I23" s="26"/>
      <c r="J23" s="24"/>
    </row>
    <row r="24" spans="2:10">
      <c r="B24" s="5">
        <v>3830.9208199958935</v>
      </c>
      <c r="C24" s="5">
        <v>382.30550799988066</v>
      </c>
      <c r="D24" s="4"/>
      <c r="I24" s="26"/>
      <c r="J24" s="24"/>
    </row>
    <row r="25" spans="2:10">
      <c r="B25" s="5">
        <v>3297.2579399584129</v>
      </c>
      <c r="C25" s="5">
        <v>372.17725465147424</v>
      </c>
      <c r="D25" s="4"/>
      <c r="I25" s="26"/>
      <c r="J25" s="24"/>
    </row>
    <row r="26" spans="2:10">
      <c r="B26" s="5">
        <v>4307.1814214653914</v>
      </c>
      <c r="C26" s="5">
        <v>319.13581696749998</v>
      </c>
      <c r="D26" s="4"/>
      <c r="I26" s="26"/>
      <c r="J26" s="24"/>
    </row>
    <row r="27" spans="2:10">
      <c r="B27" s="5">
        <v>3708.7946787290784</v>
      </c>
      <c r="C27" s="5">
        <v>398.2273068266332</v>
      </c>
      <c r="D27" s="4"/>
      <c r="I27" s="26"/>
      <c r="J27" s="24"/>
    </row>
    <row r="28" spans="2:10">
      <c r="B28" s="5">
        <v>4021.2860732035992</v>
      </c>
      <c r="C28" s="5">
        <v>297.86615949142754</v>
      </c>
      <c r="D28" s="4"/>
      <c r="I28" s="26"/>
      <c r="J28" s="24"/>
    </row>
    <row r="29" spans="2:10">
      <c r="B29" s="5">
        <v>3119.4854999469912</v>
      </c>
      <c r="C29" s="5">
        <v>300.25786775092848</v>
      </c>
      <c r="D29" s="4"/>
      <c r="I29" s="26"/>
      <c r="J29" s="24"/>
    </row>
    <row r="30" spans="2:10">
      <c r="B30" s="5">
        <v>4053.7855886144866</v>
      </c>
      <c r="C30" s="5">
        <v>282.59859766250173</v>
      </c>
      <c r="D30" s="4"/>
      <c r="I30" s="26"/>
      <c r="J30" s="24"/>
    </row>
    <row r="31" spans="2:10">
      <c r="B31" s="5">
        <v>4300.1459936441925</v>
      </c>
      <c r="C31" s="5">
        <v>396.51023646068984</v>
      </c>
      <c r="D31" s="4"/>
      <c r="I31" s="26"/>
      <c r="J31" s="24"/>
    </row>
    <row r="32" spans="2:10">
      <c r="B32" s="5">
        <v>3208.8162288116901</v>
      </c>
      <c r="C32" s="5">
        <v>321.77852381036155</v>
      </c>
      <c r="D32" s="4"/>
      <c r="I32" s="26"/>
      <c r="J32" s="24"/>
    </row>
    <row r="33" spans="2:10">
      <c r="B33" s="5">
        <v>3131.3624406231925</v>
      </c>
      <c r="C33" s="5">
        <v>267.21629806901888</v>
      </c>
      <c r="D33" s="4"/>
      <c r="I33" s="26"/>
      <c r="J33" s="24"/>
    </row>
    <row r="34" spans="2:10">
      <c r="B34" s="5">
        <v>3151.994548771936</v>
      </c>
      <c r="C34" s="5">
        <v>246.3066153351821</v>
      </c>
      <c r="D34" s="4"/>
      <c r="I34" s="26"/>
      <c r="J34" s="24"/>
    </row>
    <row r="35" spans="2:10">
      <c r="B35" s="5">
        <v>4215.4054730450689</v>
      </c>
      <c r="C35" s="5">
        <v>329.34936196777966</v>
      </c>
      <c r="D35" s="4"/>
      <c r="I35" s="26"/>
      <c r="J35" s="24"/>
    </row>
    <row r="36" spans="2:10">
      <c r="B36" s="5">
        <v>3336.2672827954657</v>
      </c>
      <c r="C36" s="5">
        <v>322.69210024928373</v>
      </c>
      <c r="D36" s="4"/>
      <c r="I36" s="26"/>
      <c r="J36" s="24"/>
    </row>
    <row r="37" spans="2:10">
      <c r="B37" s="5">
        <v>4350.2456238855184</v>
      </c>
      <c r="C37" s="5">
        <v>365.22370769087161</v>
      </c>
      <c r="D37" s="4"/>
      <c r="I37" s="26"/>
      <c r="J37" s="24"/>
    </row>
    <row r="38" spans="2:10">
      <c r="B38" s="5">
        <v>3381.2464830682279</v>
      </c>
      <c r="C38" s="5">
        <v>317.51397425922738</v>
      </c>
      <c r="D38" s="4"/>
      <c r="I38" s="26"/>
      <c r="J38" s="24"/>
    </row>
    <row r="39" spans="2:10">
      <c r="B39" s="5">
        <v>3406.8751465456621</v>
      </c>
      <c r="C39" s="5">
        <v>367.7190893470426</v>
      </c>
      <c r="D39" s="4"/>
      <c r="I39" s="26"/>
      <c r="J39" s="24"/>
    </row>
    <row r="40" spans="2:10">
      <c r="B40" s="5">
        <v>3066.0907934199695</v>
      </c>
      <c r="C40" s="5">
        <v>384.10839959336442</v>
      </c>
      <c r="D40" s="4"/>
      <c r="I40" s="26"/>
      <c r="J40" s="24"/>
    </row>
    <row r="41" spans="2:10">
      <c r="B41" s="5">
        <v>3511.389431198586</v>
      </c>
      <c r="C41" s="5">
        <v>316.23551264703286</v>
      </c>
      <c r="D41" s="4"/>
      <c r="I41" s="26"/>
      <c r="J41" s="24"/>
    </row>
    <row r="42" spans="2:10">
      <c r="B42" s="5">
        <v>3256.3270948291042</v>
      </c>
      <c r="C42" s="5">
        <v>321.83149958434484</v>
      </c>
      <c r="D42" s="4"/>
      <c r="I42" s="26"/>
      <c r="J42" s="24"/>
    </row>
    <row r="43" spans="2:10">
      <c r="B43" s="5">
        <v>3764.0104174356738</v>
      </c>
      <c r="C43" s="5">
        <v>304.89620419411051</v>
      </c>
      <c r="D43" s="4"/>
      <c r="I43" s="26"/>
      <c r="J43" s="24"/>
    </row>
    <row r="44" spans="2:10">
      <c r="B44" s="5">
        <v>3690.1022844804311</v>
      </c>
      <c r="C44" s="5">
        <v>329.26027945788826</v>
      </c>
      <c r="D44" s="4"/>
      <c r="I44" s="26"/>
      <c r="J44" s="24"/>
    </row>
    <row r="45" spans="2:10">
      <c r="B45" s="5">
        <v>4284.0644431243181</v>
      </c>
      <c r="C45" s="5">
        <v>311.74021495607263</v>
      </c>
      <c r="D45" s="4"/>
      <c r="I45" s="26"/>
      <c r="J45" s="24"/>
    </row>
    <row r="46" spans="2:10">
      <c r="B46" s="5">
        <v>3238.015291855249</v>
      </c>
      <c r="C46" s="5">
        <v>305.53220613853949</v>
      </c>
      <c r="D46" s="4"/>
      <c r="I46" s="26"/>
      <c r="J46" s="24"/>
    </row>
    <row r="47" spans="2:10">
      <c r="B47" s="5">
        <v>3560.8003689112352</v>
      </c>
      <c r="C47" s="5">
        <v>329.21451697726189</v>
      </c>
      <c r="D47" s="4"/>
      <c r="I47" s="26"/>
      <c r="J47" s="24"/>
    </row>
    <row r="48" spans="2:10">
      <c r="B48" s="5">
        <v>3008.635139111736</v>
      </c>
      <c r="C48" s="5">
        <v>276.82000189980164</v>
      </c>
      <c r="D48" s="4"/>
      <c r="I48" s="26"/>
      <c r="J48" s="24"/>
    </row>
    <row r="49" spans="2:10">
      <c r="B49" s="5">
        <v>3490.5853976071703</v>
      </c>
      <c r="C49" s="5">
        <v>340.99261734565295</v>
      </c>
      <c r="D49" s="4"/>
      <c r="I49" s="26"/>
      <c r="J49" s="24"/>
    </row>
    <row r="50" spans="2:10">
      <c r="B50" s="5">
        <v>2716.5830968226701</v>
      </c>
      <c r="C50" s="5">
        <v>320.80966690533432</v>
      </c>
      <c r="D50" s="4"/>
      <c r="I50" s="26"/>
      <c r="J50" s="24"/>
    </row>
    <row r="51" spans="2:10">
      <c r="B51" s="5">
        <v>3197.4308632588045</v>
      </c>
      <c r="C51" s="5">
        <v>336.78988376147782</v>
      </c>
      <c r="D51" s="4"/>
      <c r="I51" s="26"/>
      <c r="J51" s="24"/>
    </row>
    <row r="52" spans="2:10">
      <c r="B52" s="5">
        <v>3831.597208316809</v>
      </c>
      <c r="C52" s="5">
        <v>333.78793928834182</v>
      </c>
      <c r="D52" s="4"/>
      <c r="I52" s="26"/>
      <c r="J52" s="24"/>
    </row>
    <row r="53" spans="2:10">
      <c r="B53" s="5">
        <v>3336.2417695302311</v>
      </c>
      <c r="C53" s="5">
        <v>327.13804839746695</v>
      </c>
      <c r="D53" s="4"/>
      <c r="I53" s="26"/>
      <c r="J53" s="24"/>
    </row>
    <row r="54" spans="2:10">
      <c r="B54" s="5">
        <v>4504.9665116906181</v>
      </c>
      <c r="C54" s="5">
        <v>294.17223189236381</v>
      </c>
      <c r="D54" s="4"/>
      <c r="I54" s="26"/>
      <c r="J54" s="24"/>
    </row>
    <row r="55" spans="2:10">
      <c r="B55" s="5">
        <v>3378.2638054224863</v>
      </c>
      <c r="C55" s="5">
        <v>347.83909139955563</v>
      </c>
      <c r="D55" s="4"/>
      <c r="I55" s="26"/>
      <c r="J55" s="24"/>
    </row>
    <row r="56" spans="2:10">
      <c r="B56" s="5">
        <v>3566.6200961323734</v>
      </c>
      <c r="C56" s="5">
        <v>293.07497080811447</v>
      </c>
      <c r="D56" s="4"/>
      <c r="I56" s="26"/>
      <c r="J56" s="24"/>
    </row>
    <row r="57" spans="2:10">
      <c r="B57" s="5">
        <v>4041.4337172236337</v>
      </c>
      <c r="C57" s="5">
        <v>352.63779287730506</v>
      </c>
      <c r="D57" s="4"/>
      <c r="I57" s="26"/>
      <c r="J57" s="24"/>
    </row>
    <row r="58" spans="2:10">
      <c r="B58" s="5">
        <v>3614.8757955876986</v>
      </c>
      <c r="C58" s="5">
        <v>365.22746093563768</v>
      </c>
      <c r="D58" s="4"/>
      <c r="I58" s="26"/>
      <c r="J58" s="24"/>
    </row>
    <row r="59" spans="2:10">
      <c r="B59" s="5">
        <v>3811.5047143814404</v>
      </c>
      <c r="C59" s="5">
        <v>372.27963523359062</v>
      </c>
      <c r="D59" s="4"/>
      <c r="I59" s="26"/>
      <c r="J59" s="24"/>
    </row>
    <row r="60" spans="2:10">
      <c r="B60" s="5">
        <v>3517.2759354945838</v>
      </c>
      <c r="C60" s="5">
        <v>317.54760249867184</v>
      </c>
      <c r="D60" s="4"/>
      <c r="I60" s="26"/>
      <c r="J60" s="24"/>
    </row>
    <row r="61" spans="2:10">
      <c r="B61" s="5">
        <v>3885.6453832681491</v>
      </c>
      <c r="C61" s="5">
        <v>339.29144421864669</v>
      </c>
      <c r="D61" s="4"/>
      <c r="I61" s="26"/>
      <c r="J61" s="24"/>
    </row>
    <row r="62" spans="2:10">
      <c r="B62" s="5">
        <v>3105.1004811029939</v>
      </c>
      <c r="C62" s="5">
        <v>286.65644913381027</v>
      </c>
      <c r="D62" s="4"/>
      <c r="I62" s="26"/>
      <c r="J62" s="24"/>
    </row>
    <row r="63" spans="2:10">
      <c r="B63" s="5">
        <v>3549.1749693332217</v>
      </c>
      <c r="C63" s="5">
        <v>311.81744100480626</v>
      </c>
      <c r="D63" s="4"/>
      <c r="I63" s="26"/>
      <c r="J63" s="24"/>
    </row>
    <row r="64" spans="2:10">
      <c r="B64" s="5">
        <v>3214.1560181506729</v>
      </c>
      <c r="C64" s="5">
        <v>329.44596871358925</v>
      </c>
      <c r="D64" s="4"/>
      <c r="I64" s="26"/>
      <c r="J64" s="24"/>
    </row>
    <row r="65" spans="2:10">
      <c r="B65" s="5">
        <v>5489.3100039538449</v>
      </c>
      <c r="C65" s="5">
        <v>313.02133671046209</v>
      </c>
      <c r="D65" s="4"/>
      <c r="I65" s="26"/>
      <c r="J65" s="24"/>
    </row>
    <row r="66" spans="2:10">
      <c r="B66" s="5">
        <v>3164.0831693037553</v>
      </c>
      <c r="C66" s="5">
        <v>305.23632712443521</v>
      </c>
      <c r="D66" s="4"/>
      <c r="I66" s="26"/>
      <c r="J66" s="24"/>
    </row>
    <row r="67" spans="2:10">
      <c r="B67" s="5">
        <v>3420.9937025221952</v>
      </c>
      <c r="C67" s="5">
        <v>301.98533551931814</v>
      </c>
      <c r="D67" s="4"/>
      <c r="I67" s="26"/>
      <c r="J67" s="24"/>
    </row>
    <row r="68" spans="2:10">
      <c r="B68" s="5">
        <v>3535.1176918068281</v>
      </c>
      <c r="C68" s="5">
        <v>316.18232475374742</v>
      </c>
      <c r="D68" s="4"/>
      <c r="I68" s="26"/>
      <c r="J68" s="24"/>
    </row>
    <row r="69" spans="2:10">
      <c r="B69" s="5">
        <v>3890.6996121736433</v>
      </c>
      <c r="C69" s="5">
        <v>327.23737531161214</v>
      </c>
      <c r="D69" s="4"/>
      <c r="I69" s="26"/>
      <c r="J69" s="24"/>
    </row>
    <row r="70" spans="2:10">
      <c r="B70" s="5">
        <v>4062.6658946605471</v>
      </c>
      <c r="C70" s="5">
        <v>334.41105704955078</v>
      </c>
      <c r="D70" s="4"/>
      <c r="I70" s="26"/>
      <c r="J70" s="24"/>
    </row>
    <row r="71" spans="2:10">
      <c r="B71" s="5">
        <v>2943.3714679817213</v>
      </c>
      <c r="C71" s="5">
        <v>299.48485446431914</v>
      </c>
      <c r="D71" s="4"/>
      <c r="I71" s="26"/>
      <c r="J71" s="24"/>
    </row>
    <row r="72" spans="2:10">
      <c r="B72" s="5">
        <v>3736.8081353870371</v>
      </c>
      <c r="C72" s="5">
        <v>318.53080146501668</v>
      </c>
      <c r="D72" s="4"/>
      <c r="I72" s="26"/>
      <c r="J72" s="24"/>
    </row>
    <row r="73" spans="2:10">
      <c r="B73" s="5">
        <v>3829.3777454124292</v>
      </c>
      <c r="C73" s="5">
        <v>421.17945294360038</v>
      </c>
      <c r="D73" s="4"/>
      <c r="I73" s="26"/>
      <c r="J73" s="24"/>
    </row>
    <row r="74" spans="2:10">
      <c r="B74" s="5">
        <v>2979.6980207195593</v>
      </c>
      <c r="C74" s="5">
        <v>324.93520026596707</v>
      </c>
      <c r="D74" s="4"/>
      <c r="I74" s="26"/>
      <c r="J74" s="24"/>
    </row>
    <row r="75" spans="2:10">
      <c r="B75" s="5">
        <v>2516.217056202544</v>
      </c>
      <c r="C75" s="5">
        <v>342.18296042054141</v>
      </c>
      <c r="D75" s="4"/>
      <c r="I75" s="26"/>
      <c r="J75" s="24"/>
    </row>
    <row r="76" spans="2:10">
      <c r="B76" s="5">
        <v>2828.0074007155276</v>
      </c>
      <c r="C76" s="5">
        <v>282.11725602414401</v>
      </c>
      <c r="D76" s="4"/>
      <c r="I76" s="26"/>
      <c r="J76" s="24"/>
    </row>
    <row r="77" spans="2:10">
      <c r="B77" s="5">
        <v>3620.2107353587376</v>
      </c>
      <c r="C77" s="5">
        <v>324.65076411486092</v>
      </c>
      <c r="D77" s="4"/>
      <c r="I77" s="26"/>
      <c r="J77" s="24"/>
    </row>
    <row r="78" spans="2:10">
      <c r="B78" s="5">
        <v>3823.8143052093492</v>
      </c>
      <c r="C78" s="5">
        <v>380.35625554592406</v>
      </c>
      <c r="D78" s="4"/>
      <c r="I78" s="26"/>
      <c r="J78" s="24"/>
    </row>
    <row r="79" spans="2:10">
      <c r="B79" s="5">
        <v>3872.5128787277631</v>
      </c>
      <c r="C79" s="5">
        <v>331.40648870741563</v>
      </c>
      <c r="D79" s="4"/>
      <c r="I79" s="26"/>
      <c r="J79" s="24"/>
    </row>
    <row r="80" spans="2:10">
      <c r="B80" s="5">
        <v>3134.5821096205027</v>
      </c>
      <c r="C80" s="5">
        <v>288.5452596248025</v>
      </c>
      <c r="D80" s="4"/>
      <c r="I80" s="26"/>
      <c r="J80" s="24"/>
    </row>
    <row r="81" spans="2:10">
      <c r="B81" s="5">
        <v>4120.9655696678255</v>
      </c>
      <c r="C81" s="5">
        <v>342.07700385437971</v>
      </c>
      <c r="D81" s="4"/>
      <c r="I81" s="26"/>
      <c r="J81" s="24"/>
    </row>
    <row r="82" spans="2:10">
      <c r="B82" s="5">
        <v>3346.3776405521089</v>
      </c>
      <c r="C82" s="5">
        <v>314.06722843464951</v>
      </c>
      <c r="D82" s="4"/>
      <c r="I82" s="26"/>
      <c r="J82" s="24"/>
    </row>
    <row r="83" spans="2:10">
      <c r="B83" s="5">
        <v>3946.1964159363538</v>
      </c>
      <c r="C83" s="5">
        <v>355.30353376396715</v>
      </c>
      <c r="D83" s="4"/>
      <c r="I83" s="26"/>
      <c r="J83" s="24"/>
    </row>
    <row r="84" spans="2:10">
      <c r="B84" s="5">
        <v>3987.3242653970997</v>
      </c>
      <c r="C84" s="5">
        <v>263.36639223419616</v>
      </c>
      <c r="D84" s="4"/>
      <c r="I84" s="26"/>
      <c r="J84" s="24"/>
    </row>
    <row r="85" spans="2:10">
      <c r="B85" s="5">
        <v>4293.3326880989725</v>
      </c>
      <c r="C85" s="5">
        <v>258.33134210825517</v>
      </c>
      <c r="D85" s="4"/>
      <c r="I85" s="26"/>
      <c r="J85" s="24"/>
    </row>
    <row r="86" spans="2:10">
      <c r="B86" s="5">
        <v>3611.1339129099779</v>
      </c>
      <c r="C86" s="5">
        <v>327.89169157936732</v>
      </c>
      <c r="D86" s="4"/>
      <c r="I86" s="26"/>
      <c r="J86" s="24"/>
    </row>
    <row r="87" spans="2:10">
      <c r="B87" s="5">
        <v>3211.3503756684008</v>
      </c>
      <c r="C87" s="5">
        <v>250.82662703021242</v>
      </c>
      <c r="D87" s="4"/>
      <c r="I87" s="26"/>
      <c r="J87" s="24"/>
    </row>
    <row r="88" spans="2:10">
      <c r="B88" s="5">
        <v>4008.894604301197</v>
      </c>
      <c r="C88" s="5">
        <v>276.08458241521521</v>
      </c>
      <c r="D88" s="4"/>
      <c r="I88" s="26"/>
      <c r="J88" s="24"/>
    </row>
    <row r="89" spans="2:10">
      <c r="B89" s="5">
        <v>3055.2145057528101</v>
      </c>
      <c r="C89" s="5">
        <v>329.26676916727001</v>
      </c>
      <c r="D89" s="4"/>
      <c r="I89" s="26"/>
      <c r="J89" s="24"/>
    </row>
    <row r="90" spans="2:10">
      <c r="B90" s="5">
        <v>3246.7429934301713</v>
      </c>
      <c r="C90" s="5">
        <v>335.21908614407045</v>
      </c>
      <c r="D90" s="4"/>
      <c r="I90" s="26"/>
      <c r="J90" s="24"/>
    </row>
    <row r="91" spans="2:10">
      <c r="B91" s="5">
        <v>4008.066804247911</v>
      </c>
      <c r="C91" s="5">
        <v>341.39105228734951</v>
      </c>
      <c r="D91" s="4"/>
      <c r="I91" s="26"/>
      <c r="J91" s="24"/>
    </row>
    <row r="92" spans="2:10">
      <c r="B92" s="5">
        <v>4384.0112671165343</v>
      </c>
      <c r="C92" s="5">
        <v>354.26885510213936</v>
      </c>
      <c r="D92" s="4"/>
      <c r="I92" s="26"/>
      <c r="J92" s="24"/>
    </row>
    <row r="93" spans="2:10">
      <c r="B93" s="5">
        <v>4025.5450604192524</v>
      </c>
      <c r="C93" s="5">
        <v>326.54183158815044</v>
      </c>
      <c r="D93" s="4"/>
      <c r="I93" s="26"/>
      <c r="J93" s="24"/>
    </row>
    <row r="94" spans="2:10">
      <c r="B94" s="5">
        <v>2312.738350192194</v>
      </c>
      <c r="C94" s="5">
        <v>265.77370237348464</v>
      </c>
      <c r="D94" s="4"/>
      <c r="I94" s="26"/>
      <c r="J94" s="24"/>
    </row>
    <row r="95" spans="2:10">
      <c r="B95" s="5">
        <v>3778.7966471971095</v>
      </c>
      <c r="C95" s="5">
        <v>365.13830109658778</v>
      </c>
      <c r="D95" s="4"/>
      <c r="I95" s="26"/>
      <c r="J95" s="24"/>
    </row>
    <row r="96" spans="2:10">
      <c r="B96" s="5">
        <v>2338.25544499852</v>
      </c>
      <c r="C96" s="5">
        <v>319.33269507582196</v>
      </c>
      <c r="D96" s="4"/>
      <c r="I96" s="26"/>
      <c r="J96" s="24"/>
    </row>
    <row r="97" spans="2:10">
      <c r="B97" s="5">
        <v>3390.0514312830683</v>
      </c>
      <c r="C97" s="5">
        <v>298.20579550965221</v>
      </c>
      <c r="D97" s="4"/>
      <c r="I97" s="26"/>
      <c r="J97" s="24"/>
    </row>
    <row r="98" spans="2:10">
      <c r="B98" s="5">
        <v>3088.7893208534833</v>
      </c>
      <c r="C98" s="5">
        <v>315.27558745879423</v>
      </c>
      <c r="D98" s="4"/>
      <c r="I98" s="26"/>
      <c r="J98" s="24"/>
    </row>
    <row r="99" spans="2:10">
      <c r="B99" s="5">
        <v>2937.3575572848004</v>
      </c>
      <c r="C99" s="5">
        <v>297.9808584862937</v>
      </c>
      <c r="D99" s="4"/>
      <c r="I99" s="26"/>
      <c r="J99" s="24"/>
    </row>
    <row r="100" spans="2:10">
      <c r="B100" s="5">
        <v>3344.701036741606</v>
      </c>
      <c r="C100" s="5">
        <v>257.74520838498989</v>
      </c>
      <c r="D100" s="4"/>
      <c r="I100" s="26"/>
      <c r="J100" s="24"/>
    </row>
    <row r="101" spans="2:10">
      <c r="B101" s="5">
        <v>3500.2077082678229</v>
      </c>
      <c r="C101" s="5">
        <v>293.52100613311944</v>
      </c>
      <c r="D101" s="4"/>
      <c r="I101" s="26"/>
      <c r="J101" s="24"/>
    </row>
    <row r="102" spans="2:10">
      <c r="B102" s="5">
        <v>3085.2150485221491</v>
      </c>
      <c r="C102" s="5">
        <v>320.5307133584285</v>
      </c>
      <c r="D102" s="4"/>
      <c r="I102" s="26"/>
      <c r="J102" s="24"/>
    </row>
    <row r="103" spans="2:10">
      <c r="B103" s="5">
        <v>4572.4208975905985</v>
      </c>
      <c r="C103" s="5">
        <v>296.95332567756839</v>
      </c>
      <c r="D103" s="4"/>
      <c r="I103" s="26"/>
      <c r="J103" s="24"/>
    </row>
    <row r="104" spans="2:10">
      <c r="B104" s="5">
        <v>3275.623349641236</v>
      </c>
      <c r="C104" s="5">
        <v>351.3608420083799</v>
      </c>
      <c r="D104" s="4"/>
      <c r="I104" s="26"/>
      <c r="J104" s="24"/>
    </row>
    <row r="105" spans="2:10">
      <c r="B105" s="5">
        <v>3273.870733409713</v>
      </c>
      <c r="C105" s="5">
        <v>305.16611465707007</v>
      </c>
      <c r="D105" s="4"/>
      <c r="I105" s="26"/>
      <c r="J105" s="24"/>
    </row>
    <row r="106" spans="2:10">
      <c r="B106" s="5">
        <v>3750.1162187743403</v>
      </c>
      <c r="C106" s="5">
        <v>344.16188430058071</v>
      </c>
      <c r="D106" s="4"/>
      <c r="I106" s="26"/>
      <c r="J106" s="24"/>
    </row>
    <row r="107" spans="2:10">
      <c r="B107" s="5">
        <v>4398.8975427169689</v>
      </c>
      <c r="C107" s="5">
        <v>293.49209486518771</v>
      </c>
      <c r="D107" s="4"/>
      <c r="I107" s="26"/>
      <c r="J107" s="24"/>
    </row>
    <row r="108" spans="2:10">
      <c r="B108" s="5">
        <v>2945.3818195596477</v>
      </c>
      <c r="C108" s="5">
        <v>308.45947874522676</v>
      </c>
      <c r="D108" s="4"/>
      <c r="I108" s="26"/>
      <c r="J108" s="24"/>
    </row>
    <row r="109" spans="2:10">
      <c r="B109" s="5">
        <v>4144.6995267844195</v>
      </c>
      <c r="C109" s="5">
        <v>334.18889547504017</v>
      </c>
      <c r="D109" s="4"/>
      <c r="I109" s="26"/>
      <c r="J109" s="24"/>
    </row>
    <row r="110" spans="2:10">
      <c r="B110" s="5">
        <v>4215.4773807089696</v>
      </c>
      <c r="C110" s="5">
        <v>325.45678755267369</v>
      </c>
      <c r="D110" s="4"/>
      <c r="I110" s="26"/>
      <c r="J110" s="24"/>
    </row>
    <row r="111" spans="2:10">
      <c r="B111" s="5">
        <v>2726.1743643241502</v>
      </c>
      <c r="C111" s="5">
        <v>351.71399916488468</v>
      </c>
      <c r="D111" s="4"/>
      <c r="I111" s="26"/>
      <c r="J111" s="24"/>
    </row>
    <row r="112" spans="2:10">
      <c r="B112" s="5">
        <v>3429.5652382722315</v>
      </c>
      <c r="C112" s="5">
        <v>286.87601885479955</v>
      </c>
      <c r="D112" s="4"/>
      <c r="I112" s="26"/>
      <c r="J112" s="24"/>
    </row>
    <row r="113" spans="2:10" ht="18.899999999999999" thickBot="1">
      <c r="B113" s="9">
        <v>3185.1190648512102</v>
      </c>
      <c r="C113" s="9">
        <v>279.54059257184559</v>
      </c>
      <c r="D113" s="4"/>
      <c r="I113" s="27"/>
      <c r="J113" s="25"/>
    </row>
  </sheetData>
  <phoneticPr fontId="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8:N113"/>
  <sheetViews>
    <sheetView zoomScaleNormal="100" workbookViewId="0"/>
  </sheetViews>
  <sheetFormatPr defaultColWidth="13.6875" defaultRowHeight="18.45"/>
  <cols>
    <col min="1" max="1" width="5.6875" style="1" customWidth="1"/>
    <col min="2" max="16384" width="13.6875" style="1"/>
  </cols>
  <sheetData>
    <row r="8" spans="2:14" ht="18.899999999999999" thickBot="1">
      <c r="E8" s="17" t="s">
        <v>51</v>
      </c>
      <c r="I8" s="17" t="s">
        <v>50</v>
      </c>
      <c r="N8" s="17" t="s">
        <v>48</v>
      </c>
    </row>
    <row r="9" spans="2:14" ht="18.899999999999999" thickBot="1">
      <c r="B9" s="2" t="s">
        <v>9</v>
      </c>
      <c r="C9" s="2" t="s">
        <v>10</v>
      </c>
      <c r="D9" s="10" t="s">
        <v>13</v>
      </c>
      <c r="E9" s="33"/>
      <c r="F9" s="36" t="s">
        <v>11</v>
      </c>
      <c r="G9" s="37" t="s">
        <v>12</v>
      </c>
      <c r="I9" s="28" t="s">
        <v>41</v>
      </c>
      <c r="J9" s="29" t="s">
        <v>42</v>
      </c>
      <c r="N9" s="17" t="s">
        <v>46</v>
      </c>
    </row>
    <row r="10" spans="2:14">
      <c r="B10" s="5">
        <v>3510.4906367741619</v>
      </c>
      <c r="C10" s="5">
        <v>302.69168135805154</v>
      </c>
      <c r="D10" s="4"/>
      <c r="E10" s="12" t="s">
        <v>23</v>
      </c>
      <c r="F10" s="34">
        <f>AVERAGE(B10:B113)</f>
        <v>3520.374287232924</v>
      </c>
      <c r="G10" s="35">
        <f>AVERAGE(C10:C113)</f>
        <v>319.37955338516383</v>
      </c>
      <c r="I10" s="26">
        <f>(B10-$F$10)/$F$11</f>
        <v>-1.8501326905967418E-2</v>
      </c>
      <c r="J10" s="24">
        <f>(C10-$G$10)/$G$11</f>
        <v>-0.50088410110655535</v>
      </c>
      <c r="K10" s="17"/>
    </row>
    <row r="11" spans="2:14" ht="18.899999999999999" thickBot="1">
      <c r="B11" s="5">
        <v>2997.306178208974</v>
      </c>
      <c r="C11" s="5">
        <v>346.61798745789014</v>
      </c>
      <c r="D11" s="4"/>
      <c r="E11" s="13" t="s">
        <v>35</v>
      </c>
      <c r="F11" s="31">
        <f>_xlfn.STDEV.S(B10:B113)</f>
        <v>534.21305990621704</v>
      </c>
      <c r="G11" s="32">
        <f>_xlfn.STDEV.S(C10:C113)</f>
        <v>33.316833156104117</v>
      </c>
      <c r="I11" s="26">
        <f t="shared" ref="I11:I74" si="0">(B11-$F$10)/$F$11</f>
        <v>-0.97913762931175141</v>
      </c>
      <c r="J11" s="24">
        <f t="shared" ref="J11:J74" si="1">(C11-$G$10)/$G$11</f>
        <v>0.81755771759885398</v>
      </c>
    </row>
    <row r="12" spans="2:14">
      <c r="B12" s="5">
        <v>2795.1923817755101</v>
      </c>
      <c r="C12" s="5">
        <v>281.32007836410077</v>
      </c>
      <c r="D12" s="4"/>
      <c r="I12" s="26">
        <f t="shared" si="0"/>
        <v>-1.357476931740909</v>
      </c>
      <c r="J12" s="24">
        <f t="shared" si="1"/>
        <v>-1.1423497198169337</v>
      </c>
    </row>
    <row r="13" spans="2:14">
      <c r="B13" s="5">
        <v>2975.1295082723382</v>
      </c>
      <c r="C13" s="5">
        <v>328.10363256988114</v>
      </c>
      <c r="D13" s="4"/>
      <c r="I13" s="26">
        <f t="shared" si="0"/>
        <v>-1.0206504106363581</v>
      </c>
      <c r="J13" s="24">
        <f t="shared" si="1"/>
        <v>0.26185199367062101</v>
      </c>
    </row>
    <row r="14" spans="2:14">
      <c r="B14" s="5">
        <v>4004.6579910430705</v>
      </c>
      <c r="C14" s="5">
        <v>268.12738455213065</v>
      </c>
      <c r="D14" s="4"/>
      <c r="I14" s="26">
        <f t="shared" si="0"/>
        <v>0.90653662397389578</v>
      </c>
      <c r="J14" s="24">
        <f t="shared" si="1"/>
        <v>-1.5383265448097685</v>
      </c>
    </row>
    <row r="15" spans="2:14">
      <c r="B15" s="5">
        <v>4065.0796980242717</v>
      </c>
      <c r="C15" s="5">
        <v>296.62224166954468</v>
      </c>
      <c r="D15" s="4"/>
      <c r="I15" s="26">
        <f t="shared" si="0"/>
        <v>1.0196407607237694</v>
      </c>
      <c r="J15" s="24">
        <f t="shared" si="1"/>
        <v>-0.6830574685472377</v>
      </c>
    </row>
    <row r="16" spans="2:14">
      <c r="B16" s="5">
        <v>3259.0779752863104</v>
      </c>
      <c r="C16" s="5">
        <v>294.75827121624764</v>
      </c>
      <c r="D16" s="4"/>
      <c r="I16" s="26">
        <f t="shared" si="0"/>
        <v>-0.48912378142250024</v>
      </c>
      <c r="J16" s="24">
        <f t="shared" si="1"/>
        <v>-0.7390042761133564</v>
      </c>
    </row>
    <row r="17" spans="2:14">
      <c r="B17" s="5">
        <v>2964.0283210034549</v>
      </c>
      <c r="C17" s="5">
        <v>307.24307768787975</v>
      </c>
      <c r="D17" s="4"/>
      <c r="I17" s="26">
        <f t="shared" si="0"/>
        <v>-1.0414308596782293</v>
      </c>
      <c r="J17" s="24">
        <f t="shared" si="1"/>
        <v>-0.36427458877676999</v>
      </c>
    </row>
    <row r="18" spans="2:14">
      <c r="B18" s="5">
        <v>3018.0227018848818</v>
      </c>
      <c r="C18" s="5">
        <v>323.32295806555095</v>
      </c>
      <c r="D18" s="4"/>
      <c r="I18" s="26">
        <f t="shared" si="0"/>
        <v>-0.94035811373879874</v>
      </c>
      <c r="J18" s="24">
        <f t="shared" si="1"/>
        <v>0.11836072960207596</v>
      </c>
    </row>
    <row r="19" spans="2:14">
      <c r="B19" s="5">
        <v>2798.0939488098156</v>
      </c>
      <c r="C19" s="5">
        <v>278.48898998916098</v>
      </c>
      <c r="D19" s="4"/>
      <c r="I19" s="26">
        <f t="shared" si="0"/>
        <v>-1.3520454527074033</v>
      </c>
      <c r="J19" s="24">
        <f t="shared" si="1"/>
        <v>-1.2273244340004481</v>
      </c>
    </row>
    <row r="20" spans="2:14">
      <c r="B20" s="5">
        <v>3479.8896906688078</v>
      </c>
      <c r="C20" s="5">
        <v>333.15388814981026</v>
      </c>
      <c r="D20" s="4"/>
      <c r="I20" s="26">
        <f t="shared" si="0"/>
        <v>-7.5783614446309794E-2</v>
      </c>
      <c r="J20" s="24">
        <f t="shared" si="1"/>
        <v>0.41343469531175331</v>
      </c>
    </row>
    <row r="21" spans="2:14">
      <c r="B21" s="5">
        <v>3375.632244512306</v>
      </c>
      <c r="C21" s="5">
        <v>281.86298916211035</v>
      </c>
      <c r="D21" s="4"/>
      <c r="I21" s="26">
        <f t="shared" si="0"/>
        <v>-0.27094441073010822</v>
      </c>
      <c r="J21" s="24">
        <f t="shared" si="1"/>
        <v>-1.1260543295718342</v>
      </c>
    </row>
    <row r="22" spans="2:14">
      <c r="B22" s="5">
        <v>3558.8889016051116</v>
      </c>
      <c r="C22" s="5">
        <v>311.69716274797639</v>
      </c>
      <c r="D22" s="4"/>
      <c r="I22" s="26">
        <f t="shared" si="0"/>
        <v>7.2095980541825491E-2</v>
      </c>
      <c r="J22" s="24">
        <f t="shared" si="1"/>
        <v>-0.23058586034248924</v>
      </c>
      <c r="N22" s="17" t="s">
        <v>47</v>
      </c>
    </row>
    <row r="23" spans="2:14">
      <c r="B23" s="5">
        <v>2569.3887083315972</v>
      </c>
      <c r="C23" s="5">
        <v>328.46476315874588</v>
      </c>
      <c r="D23" s="4"/>
      <c r="I23" s="26">
        <f t="shared" si="0"/>
        <v>-1.7801616064352219</v>
      </c>
      <c r="J23" s="24">
        <f t="shared" si="1"/>
        <v>0.27269127683936284</v>
      </c>
    </row>
    <row r="24" spans="2:14">
      <c r="B24" s="5">
        <v>3830.9208199958935</v>
      </c>
      <c r="C24" s="5">
        <v>382.30550799988066</v>
      </c>
      <c r="D24" s="4"/>
      <c r="I24" s="26">
        <f t="shared" si="0"/>
        <v>0.58131587576216692</v>
      </c>
      <c r="J24" s="24">
        <f t="shared" si="1"/>
        <v>1.8887135616966013</v>
      </c>
    </row>
    <row r="25" spans="2:14">
      <c r="B25" s="5">
        <v>3297.2579399584129</v>
      </c>
      <c r="C25" s="5">
        <v>372.17725465147424</v>
      </c>
      <c r="D25" s="4"/>
      <c r="I25" s="26">
        <f t="shared" si="0"/>
        <v>-0.41765423577192207</v>
      </c>
      <c r="J25" s="24">
        <f t="shared" si="1"/>
        <v>1.5847154805779349</v>
      </c>
    </row>
    <row r="26" spans="2:14">
      <c r="B26" s="5">
        <v>4307.1814214653914</v>
      </c>
      <c r="C26" s="5">
        <v>319.13581696749998</v>
      </c>
      <c r="D26" s="4"/>
      <c r="I26" s="26">
        <f t="shared" si="0"/>
        <v>1.4728339557452867</v>
      </c>
      <c r="J26" s="24">
        <f t="shared" si="1"/>
        <v>-7.3157138471667115E-3</v>
      </c>
    </row>
    <row r="27" spans="2:14">
      <c r="B27" s="5">
        <v>3708.7946787290784</v>
      </c>
      <c r="C27" s="5">
        <v>398.2273068266332</v>
      </c>
      <c r="D27" s="4"/>
      <c r="I27" s="26">
        <f t="shared" si="0"/>
        <v>0.35270644923812294</v>
      </c>
      <c r="J27" s="24">
        <f t="shared" si="1"/>
        <v>2.3666040848490226</v>
      </c>
    </row>
    <row r="28" spans="2:14">
      <c r="B28" s="5">
        <v>4021.2860732035992</v>
      </c>
      <c r="C28" s="5">
        <v>297.86615949142754</v>
      </c>
      <c r="D28" s="4"/>
      <c r="I28" s="26">
        <f t="shared" si="0"/>
        <v>0.93766293556846414</v>
      </c>
      <c r="J28" s="24">
        <f t="shared" si="1"/>
        <v>-0.64572145236423029</v>
      </c>
    </row>
    <row r="29" spans="2:14">
      <c r="B29" s="5">
        <v>3119.4854999469912</v>
      </c>
      <c r="C29" s="5">
        <v>300.25786775092848</v>
      </c>
      <c r="D29" s="4"/>
      <c r="I29" s="26">
        <f t="shared" si="0"/>
        <v>-0.7504286536093111</v>
      </c>
      <c r="J29" s="24">
        <f t="shared" si="1"/>
        <v>-0.57393466974012153</v>
      </c>
    </row>
    <row r="30" spans="2:14">
      <c r="B30" s="5">
        <v>4053.7855886144866</v>
      </c>
      <c r="C30" s="5">
        <v>282.59859766250173</v>
      </c>
      <c r="D30" s="4"/>
      <c r="I30" s="26">
        <f t="shared" si="0"/>
        <v>0.9984991783525563</v>
      </c>
      <c r="J30" s="24">
        <f t="shared" si="1"/>
        <v>-1.1039751452464595</v>
      </c>
    </row>
    <row r="31" spans="2:14">
      <c r="B31" s="5">
        <v>4300.1459936441925</v>
      </c>
      <c r="C31" s="5">
        <v>396.51023646068984</v>
      </c>
      <c r="D31" s="4"/>
      <c r="I31" s="26">
        <f t="shared" si="0"/>
        <v>1.459664251840193</v>
      </c>
      <c r="J31" s="24">
        <f t="shared" si="1"/>
        <v>2.3150664624736272</v>
      </c>
    </row>
    <row r="32" spans="2:14">
      <c r="B32" s="5">
        <v>3208.8162288116901</v>
      </c>
      <c r="C32" s="5">
        <v>321.77852381036155</v>
      </c>
      <c r="D32" s="4"/>
      <c r="I32" s="26">
        <f t="shared" si="0"/>
        <v>-0.58320936308807014</v>
      </c>
      <c r="J32" s="24">
        <f t="shared" si="1"/>
        <v>7.2004755492740824E-2</v>
      </c>
    </row>
    <row r="33" spans="2:14">
      <c r="B33" s="5">
        <v>3131.3624406231925</v>
      </c>
      <c r="C33" s="5">
        <v>267.21629806901888</v>
      </c>
      <c r="D33" s="4"/>
      <c r="I33" s="26">
        <f t="shared" si="0"/>
        <v>-0.72819606221911515</v>
      </c>
      <c r="J33" s="24">
        <f t="shared" si="1"/>
        <v>-1.5656726757833497</v>
      </c>
    </row>
    <row r="34" spans="2:14">
      <c r="B34" s="5">
        <v>3151.994548771936</v>
      </c>
      <c r="C34" s="5">
        <v>246.3066153351821</v>
      </c>
      <c r="D34" s="4"/>
      <c r="I34" s="26">
        <f t="shared" si="0"/>
        <v>-0.68957456511014215</v>
      </c>
      <c r="J34" s="24">
        <f t="shared" si="1"/>
        <v>-2.1932738237035512</v>
      </c>
    </row>
    <row r="35" spans="2:14">
      <c r="B35" s="5">
        <v>4215.4054730450689</v>
      </c>
      <c r="C35" s="5">
        <v>329.34936196777966</v>
      </c>
      <c r="D35" s="4"/>
      <c r="I35" s="26">
        <f t="shared" si="0"/>
        <v>1.3010374286509583</v>
      </c>
      <c r="J35" s="24">
        <f t="shared" si="1"/>
        <v>0.29924238404961412</v>
      </c>
      <c r="N35" s="17" t="s">
        <v>49</v>
      </c>
    </row>
    <row r="36" spans="2:14">
      <c r="B36" s="5">
        <v>3336.2672827954657</v>
      </c>
      <c r="C36" s="5">
        <v>322.69210024928373</v>
      </c>
      <c r="D36" s="4"/>
      <c r="I36" s="26">
        <f t="shared" si="0"/>
        <v>-0.34463216692938747</v>
      </c>
      <c r="J36" s="24">
        <f t="shared" si="1"/>
        <v>9.9425622135187519E-2</v>
      </c>
    </row>
    <row r="37" spans="2:14">
      <c r="B37" s="5">
        <v>4350.2456238855184</v>
      </c>
      <c r="C37" s="5">
        <v>365.22370769087161</v>
      </c>
      <c r="D37" s="4"/>
      <c r="I37" s="26">
        <f t="shared" si="0"/>
        <v>1.5534463661339191</v>
      </c>
      <c r="J37" s="24">
        <f t="shared" si="1"/>
        <v>1.3760057593381583</v>
      </c>
    </row>
    <row r="38" spans="2:14">
      <c r="B38" s="5">
        <v>3381.2464830682279</v>
      </c>
      <c r="C38" s="5">
        <v>317.51397425922738</v>
      </c>
      <c r="D38" s="4"/>
      <c r="I38" s="26">
        <f t="shared" si="0"/>
        <v>-0.26043504849754218</v>
      </c>
      <c r="J38" s="24">
        <f t="shared" si="1"/>
        <v>-5.5995091646177317E-2</v>
      </c>
    </row>
    <row r="39" spans="2:14">
      <c r="B39" s="5">
        <v>3406.8751465456621</v>
      </c>
      <c r="C39" s="5">
        <v>367.7190893470426</v>
      </c>
      <c r="D39" s="4"/>
      <c r="I39" s="26">
        <f t="shared" si="0"/>
        <v>-0.21246043798926784</v>
      </c>
      <c r="J39" s="24">
        <f t="shared" si="1"/>
        <v>1.4509042841913167</v>
      </c>
    </row>
    <row r="40" spans="2:14">
      <c r="B40" s="5">
        <v>3066.0907934199695</v>
      </c>
      <c r="C40" s="5">
        <v>384.10839959336442</v>
      </c>
      <c r="D40" s="4"/>
      <c r="I40" s="26">
        <f t="shared" si="0"/>
        <v>-0.85037886174610844</v>
      </c>
      <c r="J40" s="24">
        <f t="shared" si="1"/>
        <v>1.9428270959883038</v>
      </c>
    </row>
    <row r="41" spans="2:14">
      <c r="B41" s="5">
        <v>3511.389431198586</v>
      </c>
      <c r="C41" s="5">
        <v>316.23551264703286</v>
      </c>
      <c r="D41" s="4"/>
      <c r="I41" s="26">
        <f t="shared" si="0"/>
        <v>-1.6818862563778077E-2</v>
      </c>
      <c r="J41" s="24">
        <f t="shared" si="1"/>
        <v>-9.4367934773384524E-2</v>
      </c>
    </row>
    <row r="42" spans="2:14">
      <c r="B42" s="5">
        <v>3256.3270948291042</v>
      </c>
      <c r="C42" s="5">
        <v>321.83149958434484</v>
      </c>
      <c r="D42" s="4"/>
      <c r="I42" s="26">
        <f t="shared" si="0"/>
        <v>-0.49427318839822848</v>
      </c>
      <c r="J42" s="24">
        <f t="shared" si="1"/>
        <v>7.3594815800546082E-2</v>
      </c>
    </row>
    <row r="43" spans="2:14">
      <c r="B43" s="5">
        <v>3764.0104174356738</v>
      </c>
      <c r="C43" s="5">
        <v>304.89620419411051</v>
      </c>
      <c r="D43" s="4"/>
      <c r="I43" s="26">
        <f t="shared" si="0"/>
        <v>0.45606546991853969</v>
      </c>
      <c r="J43" s="24">
        <f t="shared" si="1"/>
        <v>-0.43471566229576553</v>
      </c>
    </row>
    <row r="44" spans="2:14">
      <c r="B44" s="5">
        <v>3690.1022844804311</v>
      </c>
      <c r="C44" s="5">
        <v>329.26027945788826</v>
      </c>
      <c r="D44" s="4"/>
      <c r="I44" s="26">
        <f t="shared" si="0"/>
        <v>0.31771592644572083</v>
      </c>
      <c r="J44" s="24">
        <f t="shared" si="1"/>
        <v>0.29656858520822948</v>
      </c>
    </row>
    <row r="45" spans="2:14">
      <c r="B45" s="5">
        <v>4284.0644431243181</v>
      </c>
      <c r="C45" s="5">
        <v>311.74021495607263</v>
      </c>
      <c r="D45" s="4"/>
      <c r="I45" s="26">
        <f t="shared" si="0"/>
        <v>1.4295609995484997</v>
      </c>
      <c r="J45" s="24">
        <f t="shared" si="1"/>
        <v>-0.22929365445081509</v>
      </c>
    </row>
    <row r="46" spans="2:14">
      <c r="B46" s="5">
        <v>3238.015291855249</v>
      </c>
      <c r="C46" s="5">
        <v>305.53220613853949</v>
      </c>
      <c r="D46" s="4"/>
      <c r="I46" s="26">
        <f t="shared" si="0"/>
        <v>-0.52855127770040689</v>
      </c>
      <c r="J46" s="24">
        <f t="shared" si="1"/>
        <v>-0.41562615455506785</v>
      </c>
    </row>
    <row r="47" spans="2:14">
      <c r="B47" s="5">
        <v>3560.8003689112352</v>
      </c>
      <c r="C47" s="5">
        <v>329.21451697726189</v>
      </c>
      <c r="D47" s="4"/>
      <c r="I47" s="26">
        <f t="shared" si="0"/>
        <v>7.5674079711582035E-2</v>
      </c>
      <c r="J47" s="24">
        <f t="shared" si="1"/>
        <v>0.29519503087273941</v>
      </c>
    </row>
    <row r="48" spans="2:14">
      <c r="B48" s="5">
        <v>3008.635139111736</v>
      </c>
      <c r="C48" s="5">
        <v>276.82000189980164</v>
      </c>
      <c r="D48" s="4"/>
      <c r="I48" s="26">
        <f t="shared" si="0"/>
        <v>-0.9579308080020088</v>
      </c>
      <c r="J48" s="24">
        <f t="shared" si="1"/>
        <v>-1.2774188736952232</v>
      </c>
    </row>
    <row r="49" spans="2:10">
      <c r="B49" s="5">
        <v>3490.5853976071703</v>
      </c>
      <c r="C49" s="5">
        <v>340.99261734565295</v>
      </c>
      <c r="D49" s="4"/>
      <c r="I49" s="26">
        <f t="shared" si="0"/>
        <v>-5.5762189024325233E-2</v>
      </c>
      <c r="J49" s="24">
        <f t="shared" si="1"/>
        <v>0.64871303521623258</v>
      </c>
    </row>
    <row r="50" spans="2:10">
      <c r="B50" s="5">
        <v>2716.5830968226701</v>
      </c>
      <c r="C50" s="5">
        <v>320.80966690533432</v>
      </c>
      <c r="D50" s="4"/>
      <c r="I50" s="26">
        <f t="shared" si="0"/>
        <v>-1.5046266194828</v>
      </c>
      <c r="J50" s="24">
        <f t="shared" si="1"/>
        <v>4.2924653536840628E-2</v>
      </c>
    </row>
    <row r="51" spans="2:10">
      <c r="B51" s="5">
        <v>3197.4308632588045</v>
      </c>
      <c r="C51" s="5">
        <v>336.78988376147782</v>
      </c>
      <c r="D51" s="4"/>
      <c r="I51" s="26">
        <f t="shared" si="0"/>
        <v>-0.60452176895640353</v>
      </c>
      <c r="J51" s="24">
        <f t="shared" si="1"/>
        <v>0.5225685855176837</v>
      </c>
    </row>
    <row r="52" spans="2:10">
      <c r="B52" s="5">
        <v>3831.597208316809</v>
      </c>
      <c r="C52" s="5">
        <v>333.78793928834182</v>
      </c>
      <c r="D52" s="4"/>
      <c r="I52" s="26">
        <f t="shared" si="0"/>
        <v>0.58258201538262899</v>
      </c>
      <c r="J52" s="24">
        <f t="shared" si="1"/>
        <v>0.43246564989140229</v>
      </c>
    </row>
    <row r="53" spans="2:10">
      <c r="B53" s="5">
        <v>3336.2417695302311</v>
      </c>
      <c r="C53" s="5">
        <v>327.13804839746695</v>
      </c>
      <c r="D53" s="4"/>
      <c r="I53" s="26">
        <f t="shared" si="0"/>
        <v>-0.34467992552450516</v>
      </c>
      <c r="J53" s="24">
        <f t="shared" si="1"/>
        <v>0.23287012231778242</v>
      </c>
    </row>
    <row r="54" spans="2:10">
      <c r="B54" s="5">
        <v>4504.9665116906181</v>
      </c>
      <c r="C54" s="5">
        <v>294.17223189236381</v>
      </c>
      <c r="D54" s="4"/>
      <c r="I54" s="26">
        <f t="shared" si="0"/>
        <v>1.8430702997611903</v>
      </c>
      <c r="J54" s="24">
        <f t="shared" si="1"/>
        <v>-0.75659416291736237</v>
      </c>
    </row>
    <row r="55" spans="2:10">
      <c r="B55" s="5">
        <v>3378.2638054224863</v>
      </c>
      <c r="C55" s="5">
        <v>347.83909139955563</v>
      </c>
      <c r="D55" s="4"/>
      <c r="I55" s="26">
        <f t="shared" si="0"/>
        <v>-0.2660183594826111</v>
      </c>
      <c r="J55" s="24">
        <f t="shared" si="1"/>
        <v>0.85420897841779431</v>
      </c>
    </row>
    <row r="56" spans="2:10">
      <c r="B56" s="5">
        <v>3566.6200961323734</v>
      </c>
      <c r="C56" s="5">
        <v>293.07497080811447</v>
      </c>
      <c r="D56" s="4"/>
      <c r="I56" s="26">
        <f t="shared" si="0"/>
        <v>8.6568098704977503E-2</v>
      </c>
      <c r="J56" s="24">
        <f t="shared" si="1"/>
        <v>-0.78952829801682356</v>
      </c>
    </row>
    <row r="57" spans="2:10">
      <c r="B57" s="5">
        <v>4041.4337172236337</v>
      </c>
      <c r="C57" s="5">
        <v>352.63779287730506</v>
      </c>
      <c r="D57" s="4"/>
      <c r="I57" s="26">
        <f t="shared" si="0"/>
        <v>0.97537755831387496</v>
      </c>
      <c r="J57" s="24">
        <f t="shared" si="1"/>
        <v>0.99824131952492745</v>
      </c>
    </row>
    <row r="58" spans="2:10">
      <c r="B58" s="5">
        <v>3614.8757955876986</v>
      </c>
      <c r="C58" s="5">
        <v>365.22746093563768</v>
      </c>
      <c r="D58" s="4"/>
      <c r="I58" s="26">
        <f t="shared" si="0"/>
        <v>0.17689853627195989</v>
      </c>
      <c r="J58" s="24">
        <f t="shared" si="1"/>
        <v>1.3761184124450274</v>
      </c>
    </row>
    <row r="59" spans="2:10">
      <c r="B59" s="5">
        <v>3811.5047143814404</v>
      </c>
      <c r="C59" s="5">
        <v>372.27963523359062</v>
      </c>
      <c r="D59" s="4"/>
      <c r="I59" s="26">
        <f t="shared" si="0"/>
        <v>0.54497062875929203</v>
      </c>
      <c r="J59" s="24">
        <f t="shared" si="1"/>
        <v>1.5877884191623641</v>
      </c>
    </row>
    <row r="60" spans="2:10">
      <c r="B60" s="5">
        <v>3517.2759354945838</v>
      </c>
      <c r="C60" s="5">
        <v>317.54760249867184</v>
      </c>
      <c r="D60" s="4"/>
      <c r="I60" s="26">
        <f t="shared" si="0"/>
        <v>-5.7998427423022886E-3</v>
      </c>
      <c r="J60" s="24">
        <f t="shared" si="1"/>
        <v>-5.4985744830803519E-2</v>
      </c>
    </row>
    <row r="61" spans="2:10">
      <c r="B61" s="5">
        <v>3885.6453832681491</v>
      </c>
      <c r="C61" s="5">
        <v>339.29144421864669</v>
      </c>
      <c r="D61" s="4"/>
      <c r="I61" s="26">
        <f t="shared" si="0"/>
        <v>0.68375545910343294</v>
      </c>
      <c r="J61" s="24">
        <f t="shared" si="1"/>
        <v>0.59765256620240081</v>
      </c>
    </row>
    <row r="62" spans="2:10">
      <c r="B62" s="5">
        <v>3105.1004811029939</v>
      </c>
      <c r="C62" s="5">
        <v>286.65644913381027</v>
      </c>
      <c r="D62" s="4"/>
      <c r="I62" s="26">
        <f t="shared" si="0"/>
        <v>-0.77735614738215664</v>
      </c>
      <c r="J62" s="24">
        <f t="shared" si="1"/>
        <v>-0.98217931152193627</v>
      </c>
    </row>
    <row r="63" spans="2:10">
      <c r="B63" s="5">
        <v>3549.1749693332217</v>
      </c>
      <c r="C63" s="5">
        <v>311.81744100480626</v>
      </c>
      <c r="D63" s="4"/>
      <c r="I63" s="26">
        <f t="shared" si="0"/>
        <v>5.3912351198141473E-2</v>
      </c>
      <c r="J63" s="24">
        <f t="shared" si="1"/>
        <v>-0.22697572560170201</v>
      </c>
    </row>
    <row r="64" spans="2:10">
      <c r="B64" s="5">
        <v>3214.1560181506729</v>
      </c>
      <c r="C64" s="5">
        <v>329.44596871358925</v>
      </c>
      <c r="D64" s="4"/>
      <c r="I64" s="26">
        <f t="shared" si="0"/>
        <v>-0.57321374572162032</v>
      </c>
      <c r="J64" s="24">
        <f t="shared" si="1"/>
        <v>0.30214202175998561</v>
      </c>
    </row>
    <row r="65" spans="2:10">
      <c r="B65" s="5">
        <v>5489.3100039538449</v>
      </c>
      <c r="C65" s="5">
        <v>313.02133671046209</v>
      </c>
      <c r="D65" s="4"/>
      <c r="I65" s="26">
        <f t="shared" si="0"/>
        <v>3.6856749946670613</v>
      </c>
      <c r="J65" s="24">
        <f t="shared" si="1"/>
        <v>-0.19084096753465962</v>
      </c>
    </row>
    <row r="66" spans="2:10">
      <c r="B66" s="5">
        <v>3164.0831693037553</v>
      </c>
      <c r="C66" s="5">
        <v>305.23632712443521</v>
      </c>
      <c r="D66" s="4"/>
      <c r="I66" s="26">
        <f t="shared" si="0"/>
        <v>-0.66694572759362492</v>
      </c>
      <c r="J66" s="24">
        <f t="shared" si="1"/>
        <v>-0.42450692100480697</v>
      </c>
    </row>
    <row r="67" spans="2:10">
      <c r="B67" s="5">
        <v>3420.9937025221952</v>
      </c>
      <c r="C67" s="5">
        <v>301.98533551931814</v>
      </c>
      <c r="D67" s="4"/>
      <c r="I67" s="26">
        <f t="shared" si="0"/>
        <v>-0.18603173933668962</v>
      </c>
      <c r="J67" s="24">
        <f t="shared" si="1"/>
        <v>-0.52208497081178384</v>
      </c>
    </row>
    <row r="68" spans="2:10">
      <c r="B68" s="5">
        <v>3535.1176918068281</v>
      </c>
      <c r="C68" s="5">
        <v>316.18232475374742</v>
      </c>
      <c r="D68" s="4"/>
      <c r="I68" s="26">
        <f t="shared" si="0"/>
        <v>2.7598360430372906E-2</v>
      </c>
      <c r="J68" s="24">
        <f t="shared" si="1"/>
        <v>-9.5964361811819748E-2</v>
      </c>
    </row>
    <row r="69" spans="2:10">
      <c r="B69" s="5">
        <v>3890.6996121736433</v>
      </c>
      <c r="C69" s="5">
        <v>327.23737531161214</v>
      </c>
      <c r="D69" s="4"/>
      <c r="I69" s="26">
        <f t="shared" si="0"/>
        <v>0.69321653238079073</v>
      </c>
      <c r="J69" s="24">
        <f t="shared" si="1"/>
        <v>0.23585140549316119</v>
      </c>
    </row>
    <row r="70" spans="2:10">
      <c r="B70" s="5">
        <v>4062.6658946605471</v>
      </c>
      <c r="C70" s="5">
        <v>334.41105704955078</v>
      </c>
      <c r="D70" s="4"/>
      <c r="I70" s="26">
        <f t="shared" si="0"/>
        <v>1.0151223325068548</v>
      </c>
      <c r="J70" s="24">
        <f t="shared" si="1"/>
        <v>0.45116844070856599</v>
      </c>
    </row>
    <row r="71" spans="2:10">
      <c r="B71" s="5">
        <v>2943.3714679817213</v>
      </c>
      <c r="C71" s="5">
        <v>299.48485446431914</v>
      </c>
      <c r="D71" s="4"/>
      <c r="I71" s="26">
        <f t="shared" si="0"/>
        <v>-1.0800986770194227</v>
      </c>
      <c r="J71" s="24">
        <f t="shared" si="1"/>
        <v>-0.59713655339417204</v>
      </c>
    </row>
    <row r="72" spans="2:10">
      <c r="B72" s="5">
        <v>3736.8081353870371</v>
      </c>
      <c r="C72" s="5">
        <v>318.53080146501668</v>
      </c>
      <c r="D72" s="4"/>
      <c r="I72" s="26">
        <f t="shared" si="0"/>
        <v>0.40514518344442724</v>
      </c>
      <c r="J72" s="24">
        <f t="shared" si="1"/>
        <v>-2.5475167947997122E-2</v>
      </c>
    </row>
    <row r="73" spans="2:10">
      <c r="B73" s="5">
        <v>3829.3777454124292</v>
      </c>
      <c r="C73" s="5">
        <v>421.17945294360038</v>
      </c>
      <c r="D73" s="4"/>
      <c r="I73" s="26">
        <f t="shared" si="0"/>
        <v>0.5784273754628011</v>
      </c>
      <c r="J73" s="24">
        <f t="shared" si="1"/>
        <v>3.0555094801915579</v>
      </c>
    </row>
    <row r="74" spans="2:10">
      <c r="B74" s="5">
        <v>2979.6980207195593</v>
      </c>
      <c r="C74" s="5">
        <v>324.93520026596707</v>
      </c>
      <c r="D74" s="4"/>
      <c r="I74" s="26">
        <f t="shared" si="0"/>
        <v>-1.0120985559736826</v>
      </c>
      <c r="J74" s="24">
        <f t="shared" si="1"/>
        <v>0.16675194952571187</v>
      </c>
    </row>
    <row r="75" spans="2:10">
      <c r="B75" s="5">
        <v>2516.217056202544</v>
      </c>
      <c r="C75" s="5">
        <v>342.18296042054141</v>
      </c>
      <c r="D75" s="4"/>
      <c r="I75" s="26">
        <f t="shared" ref="I75:I112" si="2">(B75-$F$10)/$F$11</f>
        <v>-1.8796942762999154</v>
      </c>
      <c r="J75" s="24">
        <f t="shared" ref="J75:J113" si="3">(C75-$G$10)/$G$11</f>
        <v>0.68444101300185145</v>
      </c>
    </row>
    <row r="76" spans="2:10">
      <c r="B76" s="5">
        <v>2828.0074007155276</v>
      </c>
      <c r="C76" s="5">
        <v>282.11725602414401</v>
      </c>
      <c r="D76" s="4"/>
      <c r="I76" s="26">
        <f t="shared" si="2"/>
        <v>-1.296050094018562</v>
      </c>
      <c r="J76" s="24">
        <f t="shared" si="3"/>
        <v>-1.118422545937348</v>
      </c>
    </row>
    <row r="77" spans="2:10">
      <c r="B77" s="5">
        <v>3620.2107353587376</v>
      </c>
      <c r="C77" s="5">
        <v>324.65076411486092</v>
      </c>
      <c r="D77" s="4"/>
      <c r="I77" s="26">
        <f t="shared" si="2"/>
        <v>0.18688507567250459</v>
      </c>
      <c r="J77" s="24">
        <f t="shared" si="3"/>
        <v>0.15821463897841467</v>
      </c>
    </row>
    <row r="78" spans="2:10">
      <c r="B78" s="5">
        <v>3823.8143052093492</v>
      </c>
      <c r="C78" s="5">
        <v>380.35625554592406</v>
      </c>
      <c r="D78" s="4"/>
      <c r="I78" s="26">
        <f t="shared" si="2"/>
        <v>0.5680131032919622</v>
      </c>
      <c r="J78" s="24">
        <f t="shared" si="3"/>
        <v>1.8302070270321724</v>
      </c>
    </row>
    <row r="79" spans="2:10">
      <c r="B79" s="5">
        <v>3872.5128787277631</v>
      </c>
      <c r="C79" s="5">
        <v>331.40648870741563</v>
      </c>
      <c r="D79" s="4"/>
      <c r="I79" s="26">
        <f t="shared" si="2"/>
        <v>0.65917256226693199</v>
      </c>
      <c r="J79" s="24">
        <f t="shared" si="3"/>
        <v>0.36098675002813996</v>
      </c>
    </row>
    <row r="80" spans="2:10">
      <c r="B80" s="5">
        <v>3134.5821096205027</v>
      </c>
      <c r="C80" s="5">
        <v>288.5452596248025</v>
      </c>
      <c r="D80" s="4"/>
      <c r="I80" s="26">
        <f t="shared" si="2"/>
        <v>-0.72216912420701285</v>
      </c>
      <c r="J80" s="24">
        <f t="shared" si="3"/>
        <v>-0.92548693376375279</v>
      </c>
    </row>
    <row r="81" spans="2:10">
      <c r="B81" s="5">
        <v>4120.9655696678255</v>
      </c>
      <c r="C81" s="5">
        <v>342.07700385437971</v>
      </c>
      <c r="D81" s="4"/>
      <c r="I81" s="26">
        <f t="shared" si="2"/>
        <v>1.1242542114944503</v>
      </c>
      <c r="J81" s="24">
        <f t="shared" si="3"/>
        <v>0.68126074176582974</v>
      </c>
    </row>
    <row r="82" spans="2:10">
      <c r="B82" s="5">
        <v>3346.3776405521089</v>
      </c>
      <c r="C82" s="5">
        <v>314.06722843464951</v>
      </c>
      <c r="D82" s="4"/>
      <c r="I82" s="26">
        <f t="shared" si="2"/>
        <v>-0.32570646384302315</v>
      </c>
      <c r="J82" s="24">
        <f t="shared" si="3"/>
        <v>-0.15944867645804536</v>
      </c>
    </row>
    <row r="83" spans="2:10">
      <c r="B83" s="5">
        <v>3946.1964159363538</v>
      </c>
      <c r="C83" s="5">
        <v>355.30353376396715</v>
      </c>
      <c r="D83" s="4"/>
      <c r="I83" s="26">
        <f t="shared" si="2"/>
        <v>0.79710168219808097</v>
      </c>
      <c r="J83" s="24">
        <f t="shared" si="3"/>
        <v>1.0782531524074801</v>
      </c>
    </row>
    <row r="84" spans="2:10">
      <c r="B84" s="5">
        <v>3987.3242653970997</v>
      </c>
      <c r="C84" s="5">
        <v>263.36639223419616</v>
      </c>
      <c r="D84" s="4"/>
      <c r="I84" s="26">
        <f t="shared" si="2"/>
        <v>0.87408940965642135</v>
      </c>
      <c r="J84" s="24">
        <f t="shared" si="3"/>
        <v>-1.6812270508580816</v>
      </c>
    </row>
    <row r="85" spans="2:10">
      <c r="B85" s="5">
        <v>4293.3326880989725</v>
      </c>
      <c r="C85" s="5">
        <v>258.33134210825517</v>
      </c>
      <c r="D85" s="4"/>
      <c r="I85" s="26">
        <f t="shared" si="2"/>
        <v>1.4469103413565818</v>
      </c>
      <c r="J85" s="24">
        <f t="shared" si="3"/>
        <v>-1.8323533629643236</v>
      </c>
    </row>
    <row r="86" spans="2:10">
      <c r="B86" s="5">
        <v>3611.1339129099779</v>
      </c>
      <c r="C86" s="5">
        <v>327.89169157936732</v>
      </c>
      <c r="D86" s="4"/>
      <c r="I86" s="26">
        <f t="shared" si="2"/>
        <v>0.1698940600459807</v>
      </c>
      <c r="J86" s="24">
        <f t="shared" si="3"/>
        <v>0.25549061503896092</v>
      </c>
    </row>
    <row r="87" spans="2:10">
      <c r="B87" s="5">
        <v>3211.3503756684008</v>
      </c>
      <c r="C87" s="5">
        <v>250.82662703021242</v>
      </c>
      <c r="D87" s="4"/>
      <c r="I87" s="26">
        <f t="shared" si="2"/>
        <v>-0.57846566240588226</v>
      </c>
      <c r="J87" s="24">
        <f t="shared" si="3"/>
        <v>-2.0576063167153551</v>
      </c>
    </row>
    <row r="88" spans="2:10">
      <c r="B88" s="5">
        <v>4008.894604301197</v>
      </c>
      <c r="C88" s="5">
        <v>276.08458241521521</v>
      </c>
      <c r="D88" s="4"/>
      <c r="I88" s="26">
        <f t="shared" si="2"/>
        <v>0.91446719246069064</v>
      </c>
      <c r="J88" s="24">
        <f t="shared" si="3"/>
        <v>-1.2994923847381445</v>
      </c>
    </row>
    <row r="89" spans="2:10">
      <c r="B89" s="5">
        <v>3055.2145057528101</v>
      </c>
      <c r="C89" s="5">
        <v>329.26676916727001</v>
      </c>
      <c r="D89" s="4"/>
      <c r="I89" s="26">
        <f t="shared" si="2"/>
        <v>-0.87073831845626226</v>
      </c>
      <c r="J89" s="24">
        <f t="shared" si="3"/>
        <v>0.29676337291063043</v>
      </c>
    </row>
    <row r="90" spans="2:10">
      <c r="B90" s="5">
        <v>3246.7429934301713</v>
      </c>
      <c r="C90" s="5">
        <v>335.21908614407045</v>
      </c>
      <c r="D90" s="4"/>
      <c r="I90" s="26">
        <f t="shared" si="2"/>
        <v>-0.51221378573333565</v>
      </c>
      <c r="J90" s="24">
        <f t="shared" si="3"/>
        <v>0.47542131884778449</v>
      </c>
    </row>
    <row r="91" spans="2:10">
      <c r="B91" s="5">
        <v>4008.066804247911</v>
      </c>
      <c r="C91" s="5">
        <v>341.39105228734951</v>
      </c>
      <c r="D91" s="4"/>
      <c r="I91" s="26">
        <f t="shared" si="2"/>
        <v>0.91291762335537652</v>
      </c>
      <c r="J91" s="24">
        <f t="shared" si="3"/>
        <v>0.66067200321987563</v>
      </c>
    </row>
    <row r="92" spans="2:10">
      <c r="B92" s="5">
        <v>4384.0112671165343</v>
      </c>
      <c r="C92" s="5">
        <v>354.26885510213936</v>
      </c>
      <c r="D92" s="4"/>
      <c r="I92" s="26">
        <f t="shared" si="2"/>
        <v>1.6166526891634301</v>
      </c>
      <c r="J92" s="24">
        <f t="shared" si="3"/>
        <v>1.0471974197998859</v>
      </c>
    </row>
    <row r="93" spans="2:10">
      <c r="B93" s="5">
        <v>4025.5450604192524</v>
      </c>
      <c r="C93" s="5">
        <v>326.54183158815044</v>
      </c>
      <c r="D93" s="4"/>
      <c r="I93" s="26">
        <f t="shared" si="2"/>
        <v>0.94563538614165099</v>
      </c>
      <c r="J93" s="24">
        <f t="shared" si="3"/>
        <v>0.21497475973866328</v>
      </c>
    </row>
    <row r="94" spans="2:10">
      <c r="B94" s="5">
        <v>2312.738350192194</v>
      </c>
      <c r="C94" s="5">
        <v>265.77370237348464</v>
      </c>
      <c r="D94" s="4"/>
      <c r="I94" s="26">
        <f t="shared" si="2"/>
        <v>-2.2605885697604147</v>
      </c>
      <c r="J94" s="24">
        <f t="shared" si="3"/>
        <v>-1.6089719800351985</v>
      </c>
    </row>
    <row r="95" spans="2:10">
      <c r="B95" s="5">
        <v>3778.7966471971095</v>
      </c>
      <c r="C95" s="5">
        <v>365.13830109658778</v>
      </c>
      <c r="D95" s="4"/>
      <c r="I95" s="26">
        <f t="shared" si="2"/>
        <v>0.48374399534439017</v>
      </c>
      <c r="J95" s="24">
        <f t="shared" si="3"/>
        <v>1.3734422925799685</v>
      </c>
    </row>
    <row r="96" spans="2:10">
      <c r="B96" s="5">
        <v>2338.25544499852</v>
      </c>
      <c r="C96" s="5">
        <v>319.33269507582196</v>
      </c>
      <c r="D96" s="4"/>
      <c r="I96" s="26">
        <f t="shared" si="2"/>
        <v>-2.2128228060203714</v>
      </c>
      <c r="J96" s="24">
        <f t="shared" si="3"/>
        <v>-1.406445478245774E-3</v>
      </c>
    </row>
    <row r="97" spans="2:10">
      <c r="B97" s="5">
        <v>3390.0514312830683</v>
      </c>
      <c r="C97" s="5">
        <v>298.20579550965221</v>
      </c>
      <c r="D97" s="4"/>
      <c r="I97" s="26">
        <f t="shared" si="2"/>
        <v>-0.24395295759473631</v>
      </c>
      <c r="J97" s="24">
        <f t="shared" si="3"/>
        <v>-0.63552732567057602</v>
      </c>
    </row>
    <row r="98" spans="2:10">
      <c r="B98" s="5">
        <v>3088.7893208534833</v>
      </c>
      <c r="C98" s="5">
        <v>315.27558745879423</v>
      </c>
      <c r="D98" s="4"/>
      <c r="I98" s="26">
        <f t="shared" si="2"/>
        <v>-0.8078892089519617</v>
      </c>
      <c r="J98" s="24">
        <f t="shared" si="3"/>
        <v>-0.12317995252251913</v>
      </c>
    </row>
    <row r="99" spans="2:10">
      <c r="B99" s="5">
        <v>2937.3575572848004</v>
      </c>
      <c r="C99" s="5">
        <v>297.9808584862937</v>
      </c>
      <c r="D99" s="4"/>
      <c r="I99" s="26">
        <f t="shared" si="2"/>
        <v>-1.0913561904504436</v>
      </c>
      <c r="J99" s="24">
        <f t="shared" si="3"/>
        <v>-0.64227877837631719</v>
      </c>
    </row>
    <row r="100" spans="2:10">
      <c r="B100" s="5">
        <v>3344.701036741606</v>
      </c>
      <c r="C100" s="5">
        <v>257.74520838498989</v>
      </c>
      <c r="D100" s="4"/>
      <c r="I100" s="26">
        <f t="shared" si="2"/>
        <v>-0.32884491914547731</v>
      </c>
      <c r="J100" s="24">
        <f t="shared" si="3"/>
        <v>-1.8499460831523133</v>
      </c>
    </row>
    <row r="101" spans="2:10">
      <c r="B101" s="5">
        <v>3500.2077082678229</v>
      </c>
      <c r="C101" s="5">
        <v>293.52100613311944</v>
      </c>
      <c r="D101" s="4"/>
      <c r="I101" s="26">
        <f t="shared" si="2"/>
        <v>-3.775006730206365E-2</v>
      </c>
      <c r="J101" s="24">
        <f t="shared" si="3"/>
        <v>-0.77614061129056422</v>
      </c>
    </row>
    <row r="102" spans="2:10">
      <c r="B102" s="5">
        <v>3085.2150485221491</v>
      </c>
      <c r="C102" s="5">
        <v>320.5307133584285</v>
      </c>
      <c r="D102" s="4"/>
      <c r="I102" s="26">
        <f t="shared" si="2"/>
        <v>-0.81457993330819833</v>
      </c>
      <c r="J102" s="24">
        <f t="shared" si="3"/>
        <v>3.4551902573422104E-2</v>
      </c>
    </row>
    <row r="103" spans="2:10">
      <c r="B103" s="5">
        <v>4572.4208975905985</v>
      </c>
      <c r="C103" s="5">
        <v>296.95332567756839</v>
      </c>
      <c r="D103" s="4"/>
      <c r="I103" s="26">
        <f t="shared" si="2"/>
        <v>1.9693389947118947</v>
      </c>
      <c r="J103" s="24">
        <f t="shared" si="3"/>
        <v>-0.67312002922122394</v>
      </c>
    </row>
    <row r="104" spans="2:10">
      <c r="B104" s="5">
        <v>3275.623349641236</v>
      </c>
      <c r="C104" s="5">
        <v>351.3608420083799</v>
      </c>
      <c r="D104" s="4"/>
      <c r="I104" s="26">
        <f t="shared" si="2"/>
        <v>-0.45815229158690884</v>
      </c>
      <c r="J104" s="24">
        <f t="shared" si="3"/>
        <v>0.95991382114169055</v>
      </c>
    </row>
    <row r="105" spans="2:10">
      <c r="B105" s="5">
        <v>3273.870733409713</v>
      </c>
      <c r="C105" s="5">
        <v>305.16611465707007</v>
      </c>
      <c r="D105" s="4"/>
      <c r="I105" s="26">
        <f t="shared" si="2"/>
        <v>-0.46143303547555636</v>
      </c>
      <c r="J105" s="24">
        <f t="shared" si="3"/>
        <v>-0.42661433820848182</v>
      </c>
    </row>
    <row r="106" spans="2:10">
      <c r="B106" s="5">
        <v>3750.1162187743403</v>
      </c>
      <c r="C106" s="5">
        <v>344.16188430058071</v>
      </c>
      <c r="D106" s="4"/>
      <c r="I106" s="26">
        <f t="shared" si="2"/>
        <v>0.43005674848486164</v>
      </c>
      <c r="J106" s="24">
        <f t="shared" si="3"/>
        <v>0.74383813129239151</v>
      </c>
    </row>
    <row r="107" spans="2:10">
      <c r="B107" s="5">
        <v>4398.8975427169689</v>
      </c>
      <c r="C107" s="5">
        <v>293.49209486518771</v>
      </c>
      <c r="D107" s="4"/>
      <c r="I107" s="26">
        <f t="shared" si="2"/>
        <v>1.6445184916263049</v>
      </c>
      <c r="J107" s="24">
        <f t="shared" si="3"/>
        <v>-0.77700837887808583</v>
      </c>
    </row>
    <row r="108" spans="2:10">
      <c r="B108" s="5">
        <v>2945.3818195596477</v>
      </c>
      <c r="C108" s="5">
        <v>308.45947874522676</v>
      </c>
      <c r="D108" s="4"/>
      <c r="I108" s="26">
        <f t="shared" si="2"/>
        <v>-1.0763354751645686</v>
      </c>
      <c r="J108" s="24">
        <f t="shared" si="3"/>
        <v>-0.32776448436055383</v>
      </c>
    </row>
    <row r="109" spans="2:10">
      <c r="B109" s="5">
        <v>4144.6995267844195</v>
      </c>
      <c r="C109" s="5">
        <v>334.18889547504017</v>
      </c>
      <c r="D109" s="4"/>
      <c r="I109" s="26">
        <f t="shared" si="2"/>
        <v>1.1686820978526771</v>
      </c>
      <c r="J109" s="24">
        <f t="shared" si="3"/>
        <v>0.44450029270453206</v>
      </c>
    </row>
    <row r="110" spans="2:10">
      <c r="B110" s="5">
        <v>4215.4773807089696</v>
      </c>
      <c r="C110" s="5">
        <v>325.45678755267369</v>
      </c>
      <c r="D110" s="4"/>
      <c r="I110" s="26">
        <f t="shared" si="2"/>
        <v>1.3011720334917933</v>
      </c>
      <c r="J110" s="24">
        <f t="shared" si="3"/>
        <v>0.18240731761735349</v>
      </c>
    </row>
    <row r="111" spans="2:10">
      <c r="B111" s="5">
        <v>2726.1743643241502</v>
      </c>
      <c r="C111" s="5">
        <v>351.71399916488468</v>
      </c>
      <c r="D111" s="4"/>
      <c r="I111" s="26">
        <f t="shared" si="2"/>
        <v>-1.4866726078321602</v>
      </c>
      <c r="J111" s="24">
        <f t="shared" si="3"/>
        <v>0.97051378287425027</v>
      </c>
    </row>
    <row r="112" spans="2:10">
      <c r="B112" s="5">
        <v>3429.5652382722315</v>
      </c>
      <c r="C112" s="5">
        <v>286.87601885479955</v>
      </c>
      <c r="D112" s="4"/>
      <c r="I112" s="26">
        <f t="shared" si="2"/>
        <v>-0.16998657609874673</v>
      </c>
      <c r="J112" s="24">
        <f t="shared" si="3"/>
        <v>-0.97558895763204212</v>
      </c>
    </row>
    <row r="113" spans="2:10" ht="18.899999999999999" thickBot="1">
      <c r="B113" s="9">
        <v>3185.1190648512102</v>
      </c>
      <c r="C113" s="9">
        <v>279.54059257184559</v>
      </c>
      <c r="D113" s="4"/>
      <c r="I113" s="27">
        <f>(B113-$F$10)/$F$11</f>
        <v>-0.62756837588464986</v>
      </c>
      <c r="J113" s="25">
        <f t="shared" si="3"/>
        <v>-1.1957607323197574</v>
      </c>
    </row>
  </sheetData>
  <phoneticPr fontId="7"/>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zoomScaleNormal="100" workbookViewId="0"/>
  </sheetViews>
  <sheetFormatPr defaultColWidth="13.6875" defaultRowHeight="19.3"/>
  <cols>
    <col min="1" max="1" width="5.6875" customWidth="1"/>
    <col min="6" max="7" width="13.6875" customWidth="1"/>
    <col min="14" max="14" width="37.68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7" spans="1:19">
      <c r="A7" s="1"/>
      <c r="B7" s="1"/>
      <c r="C7" s="1"/>
      <c r="D7" s="1"/>
      <c r="E7" s="1"/>
      <c r="F7" s="1"/>
      <c r="G7" s="1"/>
      <c r="H7" s="1"/>
    </row>
    <row r="10" spans="1:19">
      <c r="B10" s="109" t="s">
        <v>187</v>
      </c>
      <c r="C10" s="110" t="s">
        <v>188</v>
      </c>
      <c r="D10" s="133" t="s">
        <v>194</v>
      </c>
      <c r="E10" s="131" t="s">
        <v>195</v>
      </c>
      <c r="F10" s="131" t="s">
        <v>196</v>
      </c>
      <c r="G10" s="130" t="s">
        <v>193</v>
      </c>
      <c r="I10" s="119" t="s">
        <v>189</v>
      </c>
      <c r="N10" s="118" t="s">
        <v>190</v>
      </c>
    </row>
    <row r="11" spans="1:19">
      <c r="B11" s="124">
        <v>42614</v>
      </c>
      <c r="C11" s="128">
        <v>3200</v>
      </c>
      <c r="D11" s="134"/>
      <c r="E11" s="134"/>
      <c r="F11" s="134"/>
      <c r="G11" s="134"/>
      <c r="N11" s="93"/>
      <c r="O11" s="41"/>
      <c r="P11" s="41"/>
      <c r="Q11" s="41"/>
      <c r="R11" s="41"/>
      <c r="S11" s="41"/>
    </row>
    <row r="12" spans="1:19">
      <c r="B12" s="124">
        <v>42615</v>
      </c>
      <c r="C12" s="128">
        <v>3195</v>
      </c>
      <c r="D12" s="111"/>
      <c r="E12" s="111"/>
      <c r="F12" s="111"/>
      <c r="G12" s="111"/>
      <c r="O12" s="41"/>
      <c r="P12" s="41"/>
      <c r="Q12" s="41"/>
      <c r="R12" s="41"/>
      <c r="S12" s="41"/>
    </row>
    <row r="13" spans="1:19">
      <c r="B13" s="124">
        <v>42616</v>
      </c>
      <c r="C13" s="128">
        <v>3350</v>
      </c>
      <c r="D13" s="111"/>
      <c r="E13" s="111"/>
      <c r="F13" s="111"/>
      <c r="G13" s="111"/>
      <c r="N13" s="113"/>
      <c r="O13" s="41"/>
      <c r="P13" s="41"/>
      <c r="Q13" s="41"/>
      <c r="R13" s="41"/>
      <c r="S13" s="41"/>
    </row>
    <row r="14" spans="1:19">
      <c r="B14" s="124">
        <v>42617</v>
      </c>
      <c r="C14" s="128">
        <v>3115</v>
      </c>
      <c r="D14" s="111"/>
      <c r="E14" s="111"/>
      <c r="F14" s="111"/>
      <c r="G14" s="111"/>
      <c r="N14" s="41"/>
      <c r="O14" s="41"/>
      <c r="P14" s="41"/>
      <c r="Q14" s="41"/>
      <c r="R14" s="41"/>
      <c r="S14" s="41"/>
    </row>
    <row r="15" spans="1:19">
      <c r="B15" s="124">
        <v>42618</v>
      </c>
      <c r="C15" s="128">
        <v>3200</v>
      </c>
      <c r="D15" s="111"/>
      <c r="E15" s="111"/>
      <c r="F15" s="111"/>
      <c r="G15" s="111"/>
      <c r="N15" s="113"/>
      <c r="O15" s="41"/>
      <c r="P15" s="41"/>
      <c r="Q15" s="41"/>
      <c r="R15" s="41"/>
      <c r="S15" s="41"/>
    </row>
    <row r="16" spans="1:19">
      <c r="B16" s="124">
        <v>42619</v>
      </c>
      <c r="C16" s="128">
        <v>3155</v>
      </c>
      <c r="D16" s="111"/>
      <c r="E16" s="111"/>
      <c r="F16" s="111"/>
      <c r="G16" s="111"/>
      <c r="N16" s="41"/>
      <c r="O16" s="41"/>
      <c r="P16" s="41"/>
      <c r="Q16" s="41"/>
      <c r="R16" s="41"/>
      <c r="S16" s="41"/>
    </row>
    <row r="17" spans="2:19">
      <c r="B17" s="124">
        <v>42620</v>
      </c>
      <c r="C17" s="128">
        <v>3260</v>
      </c>
      <c r="D17" s="111"/>
      <c r="E17" s="111"/>
      <c r="F17" s="111"/>
      <c r="G17" s="111"/>
      <c r="N17" s="41"/>
      <c r="O17" s="41"/>
      <c r="P17" s="41"/>
      <c r="Q17" s="41"/>
      <c r="R17" s="41"/>
      <c r="S17" s="41"/>
    </row>
    <row r="18" spans="2:19">
      <c r="B18" s="124">
        <v>42621</v>
      </c>
      <c r="C18" s="128">
        <v>3115</v>
      </c>
      <c r="D18" s="111"/>
      <c r="E18" s="111"/>
      <c r="F18" s="111"/>
      <c r="G18" s="111"/>
      <c r="H18" s="112"/>
      <c r="I18" s="41"/>
      <c r="J18" s="41"/>
      <c r="K18" s="41"/>
      <c r="L18" s="41"/>
      <c r="M18" s="41"/>
      <c r="N18" s="41"/>
      <c r="O18" s="41"/>
      <c r="P18" s="41"/>
      <c r="Q18" s="41"/>
      <c r="R18" s="41"/>
      <c r="S18" s="41"/>
    </row>
    <row r="19" spans="2:19">
      <c r="B19" s="124">
        <v>42622</v>
      </c>
      <c r="C19" s="128">
        <v>3190</v>
      </c>
      <c r="D19" s="111"/>
      <c r="E19" s="111"/>
      <c r="F19" s="111"/>
      <c r="G19" s="111"/>
      <c r="H19" s="50"/>
      <c r="I19" s="41"/>
      <c r="J19" s="41"/>
      <c r="K19" s="41"/>
      <c r="L19" s="41"/>
      <c r="M19" s="41"/>
      <c r="N19" s="41"/>
      <c r="O19" s="41"/>
      <c r="P19" s="41"/>
      <c r="Q19" s="41"/>
      <c r="R19" s="41"/>
      <c r="S19" s="41"/>
    </row>
    <row r="20" spans="2:19">
      <c r="B20" s="124">
        <v>42623</v>
      </c>
      <c r="C20" s="128">
        <v>3635</v>
      </c>
      <c r="D20" s="111"/>
      <c r="E20" s="111"/>
      <c r="F20" s="111"/>
      <c r="G20" s="111"/>
      <c r="H20" s="112"/>
      <c r="I20" s="41"/>
      <c r="J20" s="41"/>
      <c r="K20" s="41"/>
      <c r="L20" s="41"/>
      <c r="M20" s="41"/>
      <c r="N20" s="41"/>
      <c r="O20" s="41"/>
      <c r="P20" s="41"/>
      <c r="Q20" s="41"/>
      <c r="R20" s="41"/>
      <c r="S20" s="41"/>
    </row>
    <row r="21" spans="2:19">
      <c r="B21" s="124">
        <v>42624</v>
      </c>
      <c r="C21" s="128">
        <v>3440</v>
      </c>
      <c r="D21" s="111"/>
      <c r="E21" s="111"/>
      <c r="F21" s="111"/>
      <c r="G21" s="111"/>
      <c r="H21" s="113"/>
      <c r="I21" s="41"/>
      <c r="J21" s="41"/>
      <c r="K21" s="41"/>
      <c r="L21" s="41"/>
      <c r="M21" s="41"/>
      <c r="N21" s="41"/>
      <c r="O21" s="41"/>
      <c r="P21" s="41"/>
      <c r="Q21" s="41"/>
      <c r="R21" s="41"/>
      <c r="S21" s="41"/>
    </row>
    <row r="22" spans="2:19">
      <c r="B22" s="124">
        <v>42625</v>
      </c>
      <c r="C22" s="128">
        <v>3325</v>
      </c>
      <c r="D22" s="111"/>
      <c r="E22" s="111"/>
      <c r="F22" s="111"/>
      <c r="G22" s="111"/>
      <c r="H22" s="41"/>
      <c r="I22" s="41"/>
      <c r="J22" s="41"/>
      <c r="K22" s="41"/>
      <c r="L22" s="41"/>
      <c r="M22" s="41"/>
      <c r="N22" s="41"/>
      <c r="O22" s="41"/>
      <c r="P22" s="41"/>
      <c r="Q22" s="41"/>
      <c r="R22" s="41"/>
      <c r="S22" s="41"/>
    </row>
    <row r="23" spans="2:19">
      <c r="B23" s="124">
        <v>42626</v>
      </c>
      <c r="C23" s="128">
        <v>3230</v>
      </c>
      <c r="D23" s="111"/>
      <c r="E23" s="111"/>
      <c r="F23" s="111"/>
      <c r="G23" s="111"/>
      <c r="H23" s="41"/>
      <c r="I23" s="41"/>
      <c r="J23" s="41"/>
      <c r="K23" s="41"/>
      <c r="L23" s="41"/>
      <c r="M23" s="41"/>
      <c r="N23" s="41"/>
      <c r="O23" s="41"/>
      <c r="P23" s="41"/>
      <c r="Q23" s="41"/>
      <c r="R23" s="41"/>
      <c r="S23" s="41"/>
    </row>
    <row r="24" spans="2:19">
      <c r="B24" s="124">
        <v>42627</v>
      </c>
      <c r="C24" s="128">
        <v>3150</v>
      </c>
      <c r="D24" s="111"/>
      <c r="E24" s="111"/>
      <c r="F24" s="111"/>
      <c r="G24" s="111"/>
      <c r="H24" s="41"/>
      <c r="I24" s="41"/>
      <c r="J24" s="41"/>
      <c r="K24" s="41"/>
      <c r="L24" s="41"/>
      <c r="M24" s="41"/>
      <c r="N24" s="41"/>
      <c r="O24" s="41"/>
      <c r="P24" s="41"/>
      <c r="Q24" s="41"/>
      <c r="R24" s="41"/>
      <c r="S24" s="41"/>
    </row>
    <row r="25" spans="2:19">
      <c r="B25" s="124">
        <v>42628</v>
      </c>
      <c r="C25" s="128">
        <v>3270</v>
      </c>
      <c r="D25" s="111"/>
      <c r="E25" s="111"/>
      <c r="F25" s="111"/>
      <c r="G25" s="111"/>
      <c r="H25" s="41"/>
      <c r="I25" s="41"/>
      <c r="J25" s="41"/>
      <c r="K25" s="41"/>
      <c r="L25" s="41"/>
      <c r="M25" s="41"/>
      <c r="N25" s="41"/>
      <c r="O25" s="41"/>
      <c r="P25" s="41"/>
      <c r="Q25" s="41"/>
      <c r="R25" s="41"/>
      <c r="S25" s="41"/>
    </row>
    <row r="26" spans="2:19">
      <c r="B26" s="124">
        <v>42629</v>
      </c>
      <c r="C26" s="128">
        <v>3120</v>
      </c>
      <c r="D26" s="111"/>
      <c r="E26" s="111"/>
      <c r="F26" s="111"/>
      <c r="G26" s="111"/>
      <c r="H26" s="41"/>
      <c r="I26" s="41"/>
      <c r="J26" s="41"/>
      <c r="K26" s="41"/>
      <c r="L26" s="41"/>
      <c r="M26" s="41"/>
      <c r="N26" s="41"/>
      <c r="O26" s="41"/>
      <c r="P26" s="41"/>
      <c r="Q26" s="41"/>
      <c r="R26" s="41"/>
      <c r="S26" s="41"/>
    </row>
    <row r="27" spans="2:19">
      <c r="B27" s="124">
        <v>42630</v>
      </c>
      <c r="C27" s="128">
        <v>2782</v>
      </c>
      <c r="D27" s="111"/>
      <c r="E27" s="111"/>
      <c r="F27" s="111"/>
      <c r="G27" s="111"/>
      <c r="H27" s="41"/>
      <c r="I27" s="41"/>
      <c r="J27" s="41"/>
      <c r="K27" s="41"/>
      <c r="L27" s="41"/>
      <c r="M27" s="41"/>
      <c r="N27" s="117"/>
      <c r="O27" s="41"/>
      <c r="P27" s="41"/>
      <c r="Q27" s="41"/>
      <c r="R27" s="41"/>
      <c r="S27" s="41"/>
    </row>
    <row r="28" spans="2:19">
      <c r="B28" s="124">
        <v>42631</v>
      </c>
      <c r="C28" s="128">
        <v>2759</v>
      </c>
      <c r="D28" s="111"/>
      <c r="E28" s="111"/>
      <c r="F28" s="111"/>
      <c r="G28" s="111"/>
      <c r="H28" s="41"/>
      <c r="I28" s="41"/>
      <c r="J28" s="41"/>
      <c r="K28" s="41"/>
      <c r="L28" s="41"/>
      <c r="M28" s="41"/>
      <c r="N28" s="117"/>
      <c r="O28" s="41"/>
      <c r="P28" s="41"/>
      <c r="Q28" s="41"/>
      <c r="R28" s="41"/>
      <c r="S28" s="41"/>
    </row>
    <row r="29" spans="2:19">
      <c r="B29" s="124">
        <v>42632</v>
      </c>
      <c r="C29" s="128">
        <v>2692</v>
      </c>
      <c r="D29" s="111"/>
      <c r="E29" s="111"/>
      <c r="F29" s="111"/>
      <c r="G29" s="111"/>
      <c r="H29" s="41"/>
      <c r="I29" s="41"/>
      <c r="J29" s="41"/>
      <c r="K29" s="41"/>
      <c r="L29" s="41"/>
      <c r="M29" s="51"/>
      <c r="N29" s="117"/>
      <c r="O29" s="41"/>
      <c r="P29" s="41"/>
      <c r="Q29" s="41"/>
      <c r="R29" s="41"/>
      <c r="S29" s="41"/>
    </row>
    <row r="30" spans="2:19">
      <c r="B30" s="124">
        <v>42633</v>
      </c>
      <c r="C30" s="128">
        <v>2772</v>
      </c>
      <c r="D30" s="111"/>
      <c r="E30" s="111"/>
      <c r="F30" s="111"/>
      <c r="G30" s="111"/>
      <c r="H30" s="41"/>
      <c r="I30" s="41"/>
      <c r="J30" s="41"/>
      <c r="K30" s="41"/>
      <c r="L30" s="41"/>
      <c r="M30" s="114"/>
      <c r="N30" s="117"/>
      <c r="O30" s="51"/>
      <c r="P30" s="51"/>
      <c r="Q30" s="41"/>
      <c r="R30" s="41"/>
      <c r="S30" s="41"/>
    </row>
    <row r="31" spans="2:19">
      <c r="B31" s="124">
        <v>42634</v>
      </c>
      <c r="C31" s="128">
        <v>2725</v>
      </c>
      <c r="D31" s="111"/>
      <c r="E31" s="111"/>
      <c r="F31" s="111"/>
      <c r="G31" s="111"/>
      <c r="H31" s="115"/>
      <c r="I31" s="41"/>
      <c r="J31" s="41"/>
      <c r="K31" s="41"/>
      <c r="L31" s="116"/>
      <c r="M31" s="114"/>
      <c r="N31" s="117"/>
      <c r="O31" s="114"/>
      <c r="P31" s="51"/>
      <c r="Q31" s="41"/>
      <c r="R31" s="41"/>
      <c r="S31" s="41"/>
    </row>
    <row r="32" spans="2:19">
      <c r="B32" s="124">
        <v>42635</v>
      </c>
      <c r="C32" s="128">
        <v>2626</v>
      </c>
      <c r="D32" s="111"/>
      <c r="E32" s="111"/>
      <c r="F32" s="111"/>
      <c r="G32" s="111"/>
    </row>
    <row r="33" spans="2:14">
      <c r="B33" s="124">
        <v>42636</v>
      </c>
      <c r="C33" s="128">
        <v>2746</v>
      </c>
      <c r="D33" s="111"/>
      <c r="E33" s="111"/>
      <c r="F33" s="111"/>
      <c r="G33" s="111"/>
      <c r="H33" s="126"/>
      <c r="N33" s="121"/>
    </row>
    <row r="34" spans="2:14">
      <c r="B34" s="124">
        <v>42637</v>
      </c>
      <c r="C34" s="128">
        <v>2850</v>
      </c>
      <c r="D34" s="111"/>
      <c r="E34" s="111"/>
      <c r="F34" s="111"/>
      <c r="G34" s="111"/>
    </row>
    <row r="35" spans="2:14">
      <c r="B35" s="124">
        <v>42638</v>
      </c>
      <c r="C35" s="128">
        <v>2885</v>
      </c>
      <c r="D35" s="111"/>
      <c r="E35" s="111"/>
      <c r="F35" s="111"/>
      <c r="G35" s="111"/>
    </row>
    <row r="36" spans="2:14">
      <c r="B36" s="124">
        <v>42639</v>
      </c>
      <c r="C36" s="128">
        <v>2800</v>
      </c>
      <c r="D36" s="111"/>
      <c r="E36" s="111"/>
      <c r="F36" s="111"/>
      <c r="G36" s="111"/>
    </row>
    <row r="37" spans="2:14">
      <c r="B37" s="124">
        <v>42640</v>
      </c>
      <c r="C37" s="128">
        <v>2590</v>
      </c>
      <c r="D37" s="111"/>
      <c r="E37" s="111"/>
      <c r="F37" s="111"/>
      <c r="G37" s="111"/>
    </row>
    <row r="38" spans="2:14">
      <c r="B38" s="124">
        <v>42641</v>
      </c>
      <c r="C38" s="128">
        <v>2540</v>
      </c>
      <c r="D38" s="111"/>
      <c r="E38" s="111"/>
      <c r="F38" s="111"/>
      <c r="G38" s="111"/>
    </row>
    <row r="39" spans="2:14">
      <c r="B39" s="124">
        <v>42642</v>
      </c>
      <c r="C39" s="128">
        <v>2585</v>
      </c>
      <c r="D39" s="135"/>
      <c r="E39" s="135"/>
      <c r="F39" s="135"/>
      <c r="G39" s="135"/>
    </row>
    <row r="40" spans="2:14">
      <c r="B40" s="124">
        <v>42643</v>
      </c>
      <c r="C40" s="128">
        <v>2520</v>
      </c>
      <c r="D40" s="152"/>
      <c r="E40" s="151"/>
      <c r="F40" s="151"/>
      <c r="G40" s="151"/>
    </row>
    <row r="41" spans="2:14">
      <c r="B41" s="124">
        <v>42644</v>
      </c>
      <c r="C41" s="128">
        <v>2464</v>
      </c>
      <c r="D41" s="120"/>
      <c r="E41" s="123"/>
      <c r="F41" s="127"/>
      <c r="G41" s="122"/>
    </row>
    <row r="42" spans="2:14">
      <c r="B42" s="124">
        <v>42645</v>
      </c>
      <c r="C42" s="128">
        <v>2523</v>
      </c>
      <c r="D42" s="120"/>
      <c r="E42" s="123"/>
      <c r="F42" s="127"/>
      <c r="G42" s="122"/>
    </row>
    <row r="43" spans="2:14">
      <c r="B43" s="124">
        <v>42646</v>
      </c>
      <c r="C43" s="128">
        <v>2490</v>
      </c>
      <c r="D43" s="120"/>
      <c r="E43" s="123"/>
      <c r="F43" s="127"/>
      <c r="G43" s="122"/>
    </row>
    <row r="44" spans="2:14">
      <c r="B44" s="124">
        <v>42647</v>
      </c>
      <c r="C44" s="128">
        <v>2333</v>
      </c>
      <c r="D44" s="120"/>
      <c r="E44" s="123"/>
      <c r="F44" s="127"/>
      <c r="G44" s="122"/>
    </row>
    <row r="45" spans="2:14">
      <c r="B45" s="124">
        <v>42648</v>
      </c>
      <c r="C45" s="128">
        <v>2403</v>
      </c>
      <c r="D45" s="120"/>
      <c r="E45" s="123"/>
      <c r="F45" s="127"/>
      <c r="G45" s="122"/>
    </row>
    <row r="46" spans="2:14">
      <c r="B46" s="124">
        <v>42649</v>
      </c>
      <c r="C46" s="128">
        <v>2310</v>
      </c>
      <c r="D46" s="120"/>
      <c r="E46" s="123"/>
      <c r="F46" s="127"/>
      <c r="G46" s="122"/>
    </row>
    <row r="47" spans="2:14">
      <c r="B47" s="124">
        <v>42650</v>
      </c>
      <c r="C47" s="128">
        <v>2270</v>
      </c>
      <c r="D47" s="120"/>
      <c r="E47" s="123"/>
      <c r="F47" s="127"/>
      <c r="G47" s="122"/>
    </row>
    <row r="48" spans="2:14">
      <c r="B48" s="124">
        <v>42651</v>
      </c>
      <c r="C48" s="128">
        <v>2220</v>
      </c>
      <c r="D48" s="120"/>
      <c r="E48" s="123"/>
      <c r="F48" s="127"/>
      <c r="G48" s="122"/>
    </row>
    <row r="49" spans="2:7">
      <c r="B49" s="124">
        <v>42652</v>
      </c>
      <c r="C49" s="128">
        <v>2100</v>
      </c>
      <c r="D49" s="120"/>
      <c r="E49" s="123"/>
      <c r="F49" s="127"/>
      <c r="G49" s="122"/>
    </row>
    <row r="50" spans="2:7">
      <c r="B50" s="124">
        <v>42653</v>
      </c>
      <c r="C50" s="128">
        <v>2230</v>
      </c>
      <c r="D50" s="120"/>
      <c r="E50" s="123"/>
      <c r="F50" s="127"/>
      <c r="G50" s="122"/>
    </row>
    <row r="51" spans="2:7">
      <c r="B51" s="124">
        <v>42654</v>
      </c>
      <c r="C51" s="128">
        <v>2237</v>
      </c>
      <c r="D51" s="120"/>
      <c r="E51" s="123"/>
      <c r="F51" s="127"/>
      <c r="G51" s="122"/>
    </row>
    <row r="52" spans="2:7">
      <c r="B52" s="124">
        <v>42655</v>
      </c>
      <c r="C52" s="128">
        <v>2162</v>
      </c>
      <c r="D52" s="120"/>
      <c r="E52" s="123"/>
      <c r="F52" s="127"/>
      <c r="G52" s="122"/>
    </row>
    <row r="53" spans="2:7">
      <c r="B53" s="124">
        <v>42656</v>
      </c>
      <c r="C53" s="128">
        <v>2054</v>
      </c>
      <c r="D53" s="120"/>
      <c r="E53" s="123"/>
      <c r="F53" s="127"/>
      <c r="G53" s="122"/>
    </row>
    <row r="54" spans="2:7">
      <c r="B54" s="124">
        <v>42657</v>
      </c>
      <c r="C54" s="128">
        <v>2063</v>
      </c>
      <c r="D54" s="120"/>
      <c r="E54" s="123"/>
      <c r="F54" s="127"/>
      <c r="G54" s="122"/>
    </row>
    <row r="55" spans="2:7">
      <c r="B55" s="124">
        <v>42658</v>
      </c>
      <c r="C55" s="128">
        <v>2100</v>
      </c>
      <c r="D55" s="120"/>
      <c r="E55" s="123"/>
      <c r="F55" s="127"/>
      <c r="G55" s="122"/>
    </row>
    <row r="56" spans="2:7">
      <c r="B56" s="124">
        <v>42659</v>
      </c>
      <c r="C56" s="128">
        <v>2259</v>
      </c>
      <c r="D56" s="120"/>
      <c r="E56" s="123"/>
      <c r="F56" s="127"/>
      <c r="G56" s="122"/>
    </row>
    <row r="57" spans="2:7">
      <c r="B57" s="124">
        <v>42660</v>
      </c>
      <c r="C57" s="128">
        <v>2236</v>
      </c>
      <c r="D57" s="120"/>
      <c r="E57" s="123"/>
      <c r="F57" s="127"/>
      <c r="G57" s="122"/>
    </row>
    <row r="58" spans="2:7">
      <c r="B58" s="124">
        <v>42661</v>
      </c>
      <c r="C58" s="128">
        <v>2160</v>
      </c>
      <c r="D58" s="120"/>
      <c r="E58" s="123"/>
      <c r="F58" s="127"/>
      <c r="G58" s="122"/>
    </row>
    <row r="59" spans="2:7">
      <c r="B59" s="124">
        <v>42662</v>
      </c>
      <c r="C59" s="128">
        <v>2200</v>
      </c>
      <c r="D59" s="120"/>
      <c r="E59" s="123"/>
      <c r="F59" s="127"/>
      <c r="G59" s="122"/>
    </row>
    <row r="60" spans="2:7">
      <c r="B60" s="124">
        <v>42663</v>
      </c>
      <c r="C60" s="128">
        <v>2550</v>
      </c>
      <c r="D60" s="120"/>
      <c r="E60" s="123"/>
      <c r="F60" s="127"/>
      <c r="G60" s="122"/>
    </row>
    <row r="61" spans="2:7">
      <c r="B61" s="124">
        <v>42664</v>
      </c>
      <c r="C61" s="128">
        <v>2386</v>
      </c>
      <c r="D61" s="120"/>
      <c r="E61" s="123"/>
      <c r="F61" s="127"/>
      <c r="G61" s="122"/>
    </row>
    <row r="62" spans="2:7">
      <c r="B62" s="124">
        <v>42665</v>
      </c>
      <c r="C62" s="128">
        <v>2490</v>
      </c>
      <c r="D62" s="120"/>
      <c r="E62" s="123"/>
      <c r="F62" s="127"/>
      <c r="G62" s="122"/>
    </row>
    <row r="63" spans="2:7">
      <c r="B63" s="124">
        <v>42666</v>
      </c>
      <c r="C63" s="128">
        <v>2467</v>
      </c>
      <c r="D63" s="120"/>
      <c r="E63" s="123"/>
      <c r="F63" s="127"/>
      <c r="G63" s="122"/>
    </row>
    <row r="64" spans="2:7">
      <c r="B64" s="124">
        <v>42667</v>
      </c>
      <c r="C64" s="128">
        <v>2689</v>
      </c>
      <c r="D64" s="120"/>
      <c r="E64" s="123"/>
      <c r="F64" s="127"/>
      <c r="G64" s="122"/>
    </row>
    <row r="65" spans="2:7">
      <c r="B65" s="124">
        <v>42668</v>
      </c>
      <c r="C65" s="128">
        <v>2580</v>
      </c>
      <c r="D65" s="120"/>
      <c r="E65" s="123"/>
      <c r="F65" s="127"/>
      <c r="G65" s="122"/>
    </row>
    <row r="66" spans="2:7">
      <c r="B66" s="124">
        <v>42669</v>
      </c>
      <c r="C66" s="128">
        <v>2579</v>
      </c>
      <c r="D66" s="120"/>
      <c r="E66" s="123"/>
      <c r="F66" s="127"/>
      <c r="G66" s="122"/>
    </row>
    <row r="67" spans="2:7">
      <c r="B67" s="124">
        <v>42670</v>
      </c>
      <c r="C67" s="128">
        <v>2468</v>
      </c>
      <c r="D67" s="120"/>
      <c r="E67" s="123"/>
      <c r="F67" s="127"/>
      <c r="G67" s="122"/>
    </row>
    <row r="68" spans="2:7">
      <c r="B68" s="124">
        <v>42671</v>
      </c>
      <c r="C68" s="128">
        <v>2601</v>
      </c>
      <c r="D68" s="120"/>
      <c r="E68" s="123"/>
      <c r="F68" s="127"/>
      <c r="G68" s="122"/>
    </row>
    <row r="69" spans="2:7">
      <c r="B69" s="124">
        <v>42672</v>
      </c>
      <c r="C69" s="128">
        <v>2505</v>
      </c>
      <c r="D69" s="120"/>
      <c r="E69" s="123"/>
      <c r="F69" s="127"/>
      <c r="G69" s="122"/>
    </row>
    <row r="70" spans="2:7">
      <c r="B70" s="124">
        <v>42673</v>
      </c>
      <c r="C70" s="128">
        <v>2480</v>
      </c>
      <c r="D70" s="120"/>
      <c r="E70" s="123"/>
      <c r="F70" s="127"/>
      <c r="G70" s="122"/>
    </row>
    <row r="71" spans="2:7">
      <c r="B71" s="124">
        <v>42674</v>
      </c>
      <c r="C71" s="128">
        <v>2476</v>
      </c>
      <c r="D71" s="120"/>
      <c r="E71" s="123"/>
      <c r="F71" s="127"/>
      <c r="G71" s="122"/>
    </row>
    <row r="72" spans="2:7">
      <c r="B72" s="124">
        <v>42675</v>
      </c>
      <c r="C72" s="128">
        <v>2560</v>
      </c>
      <c r="D72" s="120"/>
      <c r="E72" s="123"/>
      <c r="F72" s="127"/>
      <c r="G72" s="122"/>
    </row>
    <row r="73" spans="2:7">
      <c r="B73" s="124">
        <v>42676</v>
      </c>
      <c r="C73" s="128">
        <v>2501</v>
      </c>
      <c r="D73" s="120"/>
      <c r="E73" s="123"/>
      <c r="F73" s="127"/>
      <c r="G73" s="122"/>
    </row>
    <row r="74" spans="2:7">
      <c r="B74" s="124">
        <v>42677</v>
      </c>
      <c r="C74" s="128">
        <v>2480</v>
      </c>
      <c r="D74" s="120"/>
      <c r="E74" s="123"/>
      <c r="F74" s="127"/>
      <c r="G74" s="122"/>
    </row>
    <row r="75" spans="2:7">
      <c r="B75" s="124">
        <v>42678</v>
      </c>
      <c r="C75" s="128">
        <v>2545</v>
      </c>
      <c r="D75" s="120"/>
      <c r="E75" s="123"/>
      <c r="F75" s="127"/>
      <c r="G75" s="122"/>
    </row>
    <row r="76" spans="2:7">
      <c r="B76" s="124">
        <v>42679</v>
      </c>
      <c r="C76" s="128">
        <v>2492</v>
      </c>
      <c r="D76" s="120"/>
      <c r="E76" s="123"/>
      <c r="F76" s="127"/>
      <c r="G76" s="122"/>
    </row>
    <row r="77" spans="2:7">
      <c r="B77" s="124">
        <v>42680</v>
      </c>
      <c r="C77" s="128">
        <v>2442</v>
      </c>
      <c r="D77" s="120"/>
      <c r="E77" s="123"/>
      <c r="F77" s="127"/>
      <c r="G77" s="122"/>
    </row>
    <row r="78" spans="2:7">
      <c r="B78" s="124">
        <v>42681</v>
      </c>
      <c r="C78" s="128">
        <v>2429</v>
      </c>
      <c r="D78" s="120"/>
      <c r="E78" s="123"/>
      <c r="F78" s="127"/>
      <c r="G78" s="122"/>
    </row>
    <row r="79" spans="2:7">
      <c r="B79" s="124">
        <v>42682</v>
      </c>
      <c r="C79" s="128">
        <v>2430</v>
      </c>
      <c r="D79" s="120"/>
      <c r="E79" s="123"/>
      <c r="F79" s="127"/>
      <c r="G79" s="122"/>
    </row>
    <row r="80" spans="2:7">
      <c r="B80" s="124">
        <v>42683</v>
      </c>
      <c r="C80" s="128">
        <v>2371</v>
      </c>
      <c r="D80" s="120"/>
      <c r="E80" s="123"/>
      <c r="F80" s="127"/>
      <c r="G80" s="122"/>
    </row>
    <row r="81" spans="2:7">
      <c r="B81" s="124">
        <v>42684</v>
      </c>
      <c r="C81" s="128">
        <v>2505</v>
      </c>
      <c r="D81" s="120"/>
      <c r="E81" s="123"/>
      <c r="F81" s="127"/>
      <c r="G81" s="122"/>
    </row>
    <row r="82" spans="2:7">
      <c r="B82" s="124">
        <v>42685</v>
      </c>
      <c r="C82" s="128">
        <v>2640</v>
      </c>
      <c r="D82" s="120"/>
      <c r="E82" s="123"/>
      <c r="F82" s="127"/>
      <c r="G82" s="122"/>
    </row>
    <row r="83" spans="2:7">
      <c r="B83" s="124">
        <v>42686</v>
      </c>
      <c r="C83" s="128">
        <v>2679</v>
      </c>
      <c r="D83" s="120"/>
      <c r="E83" s="123"/>
      <c r="F83" s="127"/>
      <c r="G83" s="122"/>
    </row>
    <row r="84" spans="2:7">
      <c r="B84" s="124">
        <v>42687</v>
      </c>
      <c r="C84" s="128">
        <v>2840</v>
      </c>
      <c r="D84" s="120"/>
      <c r="E84" s="123"/>
      <c r="F84" s="127"/>
      <c r="G84" s="122"/>
    </row>
    <row r="85" spans="2:7">
      <c r="B85" s="124">
        <v>42688</v>
      </c>
      <c r="C85" s="128">
        <v>2795</v>
      </c>
      <c r="D85" s="120"/>
      <c r="E85" s="123"/>
      <c r="F85" s="127"/>
      <c r="G85" s="122"/>
    </row>
    <row r="86" spans="2:7">
      <c r="B86" s="124">
        <v>42689</v>
      </c>
      <c r="C86" s="128">
        <v>2993</v>
      </c>
      <c r="D86" s="120"/>
      <c r="E86" s="123"/>
      <c r="F86" s="127"/>
      <c r="G86" s="122"/>
    </row>
    <row r="87" spans="2:7">
      <c r="B87" s="124">
        <v>42690</v>
      </c>
      <c r="C87" s="128">
        <v>2876</v>
      </c>
      <c r="D87" s="120"/>
      <c r="E87" s="123"/>
      <c r="F87" s="127"/>
      <c r="G87" s="122"/>
    </row>
    <row r="88" spans="2:7">
      <c r="B88" s="124">
        <v>42691</v>
      </c>
      <c r="C88" s="128">
        <v>2973</v>
      </c>
      <c r="D88" s="120"/>
      <c r="E88" s="123"/>
      <c r="F88" s="127"/>
      <c r="G88" s="122"/>
    </row>
    <row r="89" spans="2:7">
      <c r="B89" s="124">
        <v>42692</v>
      </c>
      <c r="C89" s="128">
        <v>2820</v>
      </c>
      <c r="D89" s="120"/>
      <c r="E89" s="123"/>
      <c r="F89" s="127"/>
      <c r="G89" s="122"/>
    </row>
    <row r="90" spans="2:7">
      <c r="B90" s="124">
        <v>42693</v>
      </c>
      <c r="C90" s="128">
        <v>2865</v>
      </c>
      <c r="D90" s="120"/>
      <c r="E90" s="123"/>
      <c r="F90" s="127"/>
      <c r="G90" s="122"/>
    </row>
    <row r="91" spans="2:7">
      <c r="B91" s="124">
        <v>42694</v>
      </c>
      <c r="C91" s="128">
        <v>3005</v>
      </c>
      <c r="D91" s="120"/>
      <c r="E91" s="123"/>
      <c r="F91" s="127"/>
      <c r="G91" s="122"/>
    </row>
    <row r="92" spans="2:7">
      <c r="B92" s="124">
        <v>42695</v>
      </c>
      <c r="C92" s="128">
        <v>3200</v>
      </c>
      <c r="D92" s="120"/>
      <c r="E92" s="123"/>
      <c r="F92" s="127"/>
      <c r="G92" s="122"/>
    </row>
    <row r="93" spans="2:7">
      <c r="B93" s="124">
        <v>42696</v>
      </c>
      <c r="C93" s="128">
        <v>3230</v>
      </c>
      <c r="D93" s="120"/>
      <c r="E93" s="123"/>
      <c r="F93" s="127"/>
      <c r="G93" s="122"/>
    </row>
    <row r="94" spans="2:7">
      <c r="B94" s="124">
        <v>42697</v>
      </c>
      <c r="C94" s="128">
        <v>3145</v>
      </c>
      <c r="D94" s="120"/>
      <c r="E94" s="123"/>
      <c r="F94" s="127"/>
      <c r="G94" s="122"/>
    </row>
    <row r="95" spans="2:7">
      <c r="B95" s="124">
        <v>42698</v>
      </c>
      <c r="C95" s="128">
        <v>3120</v>
      </c>
      <c r="D95" s="120"/>
      <c r="E95" s="123"/>
      <c r="F95" s="127"/>
      <c r="G95" s="122"/>
    </row>
    <row r="96" spans="2:7">
      <c r="B96" s="124">
        <v>42699</v>
      </c>
      <c r="C96" s="128">
        <v>3250</v>
      </c>
      <c r="D96" s="120"/>
      <c r="E96" s="123"/>
      <c r="F96" s="127"/>
      <c r="G96" s="122"/>
    </row>
    <row r="97" spans="2:7">
      <c r="B97" s="124">
        <v>42700</v>
      </c>
      <c r="C97" s="128">
        <v>2990</v>
      </c>
      <c r="D97" s="120"/>
      <c r="E97" s="123"/>
      <c r="F97" s="127"/>
      <c r="G97" s="122"/>
    </row>
    <row r="98" spans="2:7">
      <c r="B98" s="124">
        <v>42701</v>
      </c>
      <c r="C98" s="128">
        <v>2892</v>
      </c>
      <c r="D98" s="120"/>
      <c r="E98" s="123"/>
      <c r="F98" s="127"/>
      <c r="G98" s="122"/>
    </row>
    <row r="99" spans="2:7">
      <c r="B99" s="124">
        <v>42702</v>
      </c>
      <c r="C99" s="128">
        <v>2705</v>
      </c>
      <c r="D99" s="120"/>
      <c r="E99" s="123"/>
      <c r="F99" s="127"/>
      <c r="G99" s="122"/>
    </row>
    <row r="100" spans="2:7">
      <c r="B100" s="124">
        <v>42703</v>
      </c>
      <c r="C100" s="128">
        <v>2730</v>
      </c>
      <c r="D100" s="120"/>
      <c r="E100" s="123"/>
      <c r="F100" s="127"/>
      <c r="G100" s="122"/>
    </row>
    <row r="101" spans="2:7">
      <c r="B101" s="124">
        <v>42704</v>
      </c>
      <c r="C101" s="128">
        <v>2780</v>
      </c>
      <c r="D101" s="120"/>
      <c r="E101" s="123"/>
      <c r="F101" s="127"/>
      <c r="G101" s="122"/>
    </row>
    <row r="102" spans="2:7">
      <c r="B102" s="124">
        <v>42705</v>
      </c>
      <c r="C102" s="128">
        <v>2925</v>
      </c>
      <c r="D102" s="120"/>
      <c r="E102" s="123"/>
      <c r="F102" s="127"/>
      <c r="G102" s="122"/>
    </row>
    <row r="103" spans="2:7">
      <c r="B103" s="124">
        <v>42706</v>
      </c>
      <c r="C103" s="128">
        <v>2846</v>
      </c>
      <c r="D103" s="120"/>
      <c r="E103" s="123"/>
      <c r="F103" s="127"/>
      <c r="G103" s="122"/>
    </row>
    <row r="104" spans="2:7">
      <c r="B104" s="124">
        <v>42707</v>
      </c>
      <c r="C104" s="128">
        <v>2900</v>
      </c>
      <c r="D104" s="120"/>
      <c r="E104" s="123"/>
      <c r="F104" s="127"/>
      <c r="G104" s="122"/>
    </row>
    <row r="105" spans="2:7">
      <c r="B105" s="124">
        <v>42708</v>
      </c>
      <c r="C105" s="128">
        <v>2899</v>
      </c>
      <c r="D105" s="120"/>
      <c r="E105" s="123"/>
      <c r="F105" s="127"/>
      <c r="G105" s="122"/>
    </row>
    <row r="106" spans="2:7">
      <c r="B106" s="124">
        <v>42709</v>
      </c>
      <c r="C106" s="128">
        <v>2856</v>
      </c>
      <c r="D106" s="120"/>
      <c r="E106" s="123"/>
      <c r="F106" s="127"/>
      <c r="G106" s="122"/>
    </row>
    <row r="107" spans="2:7">
      <c r="B107" s="124">
        <v>42710</v>
      </c>
      <c r="C107" s="128">
        <v>2711</v>
      </c>
      <c r="D107" s="120"/>
      <c r="E107" s="123"/>
      <c r="F107" s="127"/>
      <c r="G107" s="122"/>
    </row>
    <row r="108" spans="2:7">
      <c r="B108" s="124">
        <v>42711</v>
      </c>
      <c r="C108" s="128">
        <v>2767</v>
      </c>
      <c r="D108" s="120"/>
      <c r="E108" s="123"/>
      <c r="F108" s="127"/>
      <c r="G108" s="122"/>
    </row>
    <row r="109" spans="2:7">
      <c r="B109" s="124">
        <v>42712</v>
      </c>
      <c r="C109" s="128">
        <v>2732</v>
      </c>
      <c r="D109" s="120"/>
      <c r="E109" s="123"/>
      <c r="F109" s="127"/>
      <c r="G109" s="122"/>
    </row>
    <row r="110" spans="2:7">
      <c r="B110" s="124">
        <v>42713</v>
      </c>
      <c r="C110" s="128">
        <v>2708</v>
      </c>
      <c r="D110" s="120"/>
      <c r="E110" s="123"/>
      <c r="F110" s="127"/>
      <c r="G110" s="122"/>
    </row>
    <row r="111" spans="2:7">
      <c r="B111" s="124">
        <v>42714</v>
      </c>
      <c r="C111" s="128">
        <v>2840</v>
      </c>
      <c r="D111" s="120"/>
      <c r="E111" s="123"/>
      <c r="F111" s="127"/>
      <c r="G111" s="122"/>
    </row>
    <row r="112" spans="2:7">
      <c r="B112" s="124">
        <v>42715</v>
      </c>
      <c r="C112" s="128">
        <v>2725</v>
      </c>
      <c r="D112" s="120"/>
      <c r="E112" s="123"/>
      <c r="F112" s="127"/>
      <c r="G112" s="122"/>
    </row>
    <row r="113" spans="2:7">
      <c r="B113" s="124">
        <v>42716</v>
      </c>
      <c r="C113" s="128">
        <v>2694</v>
      </c>
      <c r="D113" s="120"/>
      <c r="E113" s="123"/>
      <c r="F113" s="127"/>
      <c r="G113" s="122"/>
    </row>
    <row r="114" spans="2:7">
      <c r="B114" s="124">
        <v>42717</v>
      </c>
      <c r="C114" s="128">
        <v>2660</v>
      </c>
      <c r="D114" s="120"/>
      <c r="E114" s="123"/>
      <c r="F114" s="127"/>
      <c r="G114" s="122"/>
    </row>
    <row r="115" spans="2:7">
      <c r="B115" s="124">
        <v>42718</v>
      </c>
      <c r="C115" s="128">
        <v>2684</v>
      </c>
      <c r="D115" s="120"/>
      <c r="E115" s="123"/>
      <c r="F115" s="127"/>
      <c r="G115" s="122"/>
    </row>
    <row r="116" spans="2:7">
      <c r="B116" s="124">
        <v>42719</v>
      </c>
      <c r="C116" s="128">
        <v>2516</v>
      </c>
      <c r="D116" s="120"/>
      <c r="E116" s="123"/>
      <c r="F116" s="127"/>
      <c r="G116" s="122"/>
    </row>
    <row r="117" spans="2:7">
      <c r="B117" s="124">
        <v>42720</v>
      </c>
      <c r="C117" s="128">
        <v>2545</v>
      </c>
      <c r="D117" s="120"/>
      <c r="E117" s="123"/>
      <c r="F117" s="127"/>
      <c r="G117" s="122"/>
    </row>
    <row r="118" spans="2:7">
      <c r="B118" s="124">
        <v>42721</v>
      </c>
      <c r="C118" s="128">
        <v>2513</v>
      </c>
      <c r="D118" s="120"/>
      <c r="E118" s="123"/>
      <c r="F118" s="127"/>
      <c r="G118" s="122"/>
    </row>
    <row r="119" spans="2:7">
      <c r="B119" s="124">
        <v>42722</v>
      </c>
      <c r="C119" s="128">
        <v>2585</v>
      </c>
      <c r="D119" s="120"/>
      <c r="E119" s="123"/>
      <c r="F119" s="127"/>
      <c r="G119" s="122"/>
    </row>
    <row r="120" spans="2:7">
      <c r="B120" s="124">
        <v>42723</v>
      </c>
      <c r="C120" s="128">
        <v>2554</v>
      </c>
      <c r="D120" s="120"/>
      <c r="E120" s="123"/>
      <c r="F120" s="127"/>
      <c r="G120" s="122"/>
    </row>
    <row r="121" spans="2:7">
      <c r="B121" s="124">
        <v>42724</v>
      </c>
      <c r="C121" s="128">
        <v>2472</v>
      </c>
      <c r="D121" s="120"/>
      <c r="E121" s="123"/>
      <c r="F121" s="127"/>
      <c r="G121" s="122"/>
    </row>
    <row r="122" spans="2:7">
      <c r="B122" s="124">
        <v>42725</v>
      </c>
      <c r="C122" s="128">
        <v>2478</v>
      </c>
      <c r="D122" s="120"/>
      <c r="E122" s="123"/>
      <c r="F122" s="127"/>
      <c r="G122" s="122"/>
    </row>
    <row r="123" spans="2:7">
      <c r="B123" s="124">
        <v>42726</v>
      </c>
      <c r="C123" s="128">
        <v>2522</v>
      </c>
      <c r="D123" s="120"/>
      <c r="E123" s="123"/>
      <c r="F123" s="127"/>
      <c r="G123" s="122"/>
    </row>
    <row r="124" spans="2:7">
      <c r="B124" s="124">
        <v>42727</v>
      </c>
      <c r="C124" s="128">
        <v>2632</v>
      </c>
      <c r="D124" s="120"/>
      <c r="E124" s="123"/>
      <c r="F124" s="127"/>
      <c r="G124" s="122"/>
    </row>
    <row r="125" spans="2:7">
      <c r="B125" s="124">
        <v>42728</v>
      </c>
      <c r="C125" s="128">
        <v>2697</v>
      </c>
      <c r="D125" s="120"/>
      <c r="E125" s="123"/>
      <c r="F125" s="127"/>
      <c r="G125" s="122"/>
    </row>
    <row r="126" spans="2:7">
      <c r="B126" s="124">
        <v>42729</v>
      </c>
      <c r="C126" s="128">
        <v>2750</v>
      </c>
      <c r="D126" s="120"/>
      <c r="E126" s="123"/>
      <c r="F126" s="127"/>
      <c r="G126" s="122"/>
    </row>
    <row r="127" spans="2:7">
      <c r="B127" s="124">
        <v>42730</v>
      </c>
      <c r="C127" s="128">
        <v>2828</v>
      </c>
      <c r="D127" s="120"/>
      <c r="E127" s="123"/>
      <c r="F127" s="127"/>
      <c r="G127" s="122"/>
    </row>
    <row r="128" spans="2:7">
      <c r="B128" s="124">
        <v>42731</v>
      </c>
      <c r="C128" s="128">
        <v>2820</v>
      </c>
      <c r="D128" s="120"/>
      <c r="E128" s="123"/>
      <c r="F128" s="127"/>
      <c r="G128" s="122"/>
    </row>
    <row r="129" spans="2:7">
      <c r="B129" s="124">
        <v>42732</v>
      </c>
      <c r="C129" s="128">
        <v>2801</v>
      </c>
      <c r="D129" s="120"/>
      <c r="E129" s="123"/>
      <c r="F129" s="127"/>
      <c r="G129" s="122"/>
    </row>
    <row r="130" spans="2:7">
      <c r="B130" s="124">
        <v>42733</v>
      </c>
      <c r="C130" s="128">
        <v>2720</v>
      </c>
      <c r="D130" s="120"/>
      <c r="E130" s="123"/>
      <c r="F130" s="127"/>
      <c r="G130" s="122"/>
    </row>
    <row r="131" spans="2:7">
      <c r="B131" s="124">
        <v>42734</v>
      </c>
      <c r="C131" s="128">
        <v>2550</v>
      </c>
      <c r="D131" s="120"/>
      <c r="E131" s="123"/>
      <c r="F131" s="127"/>
      <c r="G131" s="122"/>
    </row>
    <row r="132" spans="2:7">
      <c r="B132" s="125">
        <v>42735</v>
      </c>
      <c r="C132" s="129">
        <v>2507</v>
      </c>
      <c r="D132" s="120"/>
      <c r="E132" s="123"/>
      <c r="F132" s="127"/>
      <c r="G132" s="122"/>
    </row>
  </sheetData>
  <phoneticPr fontId="7"/>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zoomScaleNormal="100" workbookViewId="0"/>
  </sheetViews>
  <sheetFormatPr defaultColWidth="13.6875" defaultRowHeight="19.3"/>
  <cols>
    <col min="1" max="1" width="5.6875" customWidth="1"/>
    <col min="6" max="7" width="13.6875" customWidth="1"/>
    <col min="14" max="14" width="37.68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7" spans="1:19">
      <c r="A7" s="1"/>
      <c r="B7" s="1"/>
      <c r="C7" s="1"/>
      <c r="D7" s="1"/>
      <c r="E7" s="1"/>
      <c r="F7" s="1"/>
      <c r="G7" s="1"/>
      <c r="H7" s="1"/>
    </row>
    <row r="10" spans="1:19">
      <c r="B10" s="109" t="s">
        <v>187</v>
      </c>
      <c r="C10" s="110" t="s">
        <v>188</v>
      </c>
      <c r="D10" s="133" t="s">
        <v>194</v>
      </c>
      <c r="E10" s="131" t="s">
        <v>195</v>
      </c>
      <c r="F10" s="131" t="s">
        <v>196</v>
      </c>
      <c r="G10" s="130" t="s">
        <v>193</v>
      </c>
      <c r="I10" s="119" t="s">
        <v>189</v>
      </c>
      <c r="N10" s="118" t="s">
        <v>190</v>
      </c>
    </row>
    <row r="11" spans="1:19">
      <c r="B11" s="124">
        <v>42614</v>
      </c>
      <c r="C11" s="132">
        <v>3200</v>
      </c>
      <c r="D11" s="134"/>
      <c r="E11" s="134"/>
      <c r="F11" s="134"/>
      <c r="G11" s="134"/>
      <c r="N11" s="93" t="s">
        <v>239</v>
      </c>
      <c r="O11" s="41"/>
      <c r="P11" s="41"/>
      <c r="Q11" s="41"/>
      <c r="R11" s="41"/>
      <c r="S11" s="41"/>
    </row>
    <row r="12" spans="1:19">
      <c r="B12" s="124">
        <v>42615</v>
      </c>
      <c r="C12" s="132">
        <v>3195</v>
      </c>
      <c r="D12" s="111"/>
      <c r="E12" s="111"/>
      <c r="F12" s="111"/>
      <c r="G12" s="111"/>
      <c r="O12" s="41"/>
      <c r="P12" s="41"/>
      <c r="Q12" s="41"/>
      <c r="R12" s="41"/>
      <c r="S12" s="41"/>
    </row>
    <row r="13" spans="1:19">
      <c r="B13" s="124">
        <v>42616</v>
      </c>
      <c r="C13" s="132">
        <v>3350</v>
      </c>
      <c r="D13" s="111"/>
      <c r="E13" s="111"/>
      <c r="F13" s="111"/>
      <c r="G13" s="111"/>
      <c r="N13" s="113" t="s">
        <v>240</v>
      </c>
      <c r="O13" s="41"/>
      <c r="P13" s="41"/>
      <c r="Q13" s="41"/>
      <c r="R13" s="41"/>
      <c r="S13" s="41"/>
    </row>
    <row r="14" spans="1:19">
      <c r="B14" s="124">
        <v>42617</v>
      </c>
      <c r="C14" s="132">
        <v>3115</v>
      </c>
      <c r="D14" s="111"/>
      <c r="E14" s="111"/>
      <c r="F14" s="111"/>
      <c r="G14" s="111"/>
      <c r="N14" s="41"/>
      <c r="O14" s="41"/>
      <c r="P14" s="41"/>
      <c r="Q14" s="41"/>
      <c r="R14" s="41"/>
      <c r="S14" s="41"/>
    </row>
    <row r="15" spans="1:19">
      <c r="B15" s="124">
        <v>42618</v>
      </c>
      <c r="C15" s="132">
        <v>3200</v>
      </c>
      <c r="D15" s="111"/>
      <c r="E15" s="111"/>
      <c r="F15" s="111"/>
      <c r="G15" s="111"/>
      <c r="N15" s="113" t="s">
        <v>191</v>
      </c>
      <c r="O15" s="41"/>
      <c r="P15" s="41"/>
      <c r="Q15" s="41"/>
      <c r="R15" s="41"/>
      <c r="S15" s="41"/>
    </row>
    <row r="16" spans="1:19">
      <c r="B16" s="124">
        <v>42619</v>
      </c>
      <c r="C16" s="132">
        <v>3155</v>
      </c>
      <c r="D16" s="111"/>
      <c r="E16" s="111"/>
      <c r="F16" s="111"/>
      <c r="G16" s="111"/>
      <c r="N16" s="41"/>
      <c r="O16" s="41"/>
      <c r="P16" s="41"/>
      <c r="Q16" s="41"/>
      <c r="R16" s="41"/>
      <c r="S16" s="41"/>
    </row>
    <row r="17" spans="2:19">
      <c r="B17" s="124">
        <v>42620</v>
      </c>
      <c r="C17" s="132">
        <v>3260</v>
      </c>
      <c r="D17" s="111"/>
      <c r="E17" s="111"/>
      <c r="F17" s="111"/>
      <c r="G17" s="111"/>
      <c r="N17" s="41"/>
      <c r="O17" s="41"/>
      <c r="P17" s="41"/>
      <c r="Q17" s="41"/>
      <c r="R17" s="41"/>
      <c r="S17" s="41"/>
    </row>
    <row r="18" spans="2:19">
      <c r="B18" s="124">
        <v>42621</v>
      </c>
      <c r="C18" s="132">
        <v>3115</v>
      </c>
      <c r="D18" s="111"/>
      <c r="E18" s="111"/>
      <c r="F18" s="111"/>
      <c r="G18" s="111"/>
      <c r="H18" s="112"/>
      <c r="I18" s="41"/>
      <c r="J18" s="41"/>
      <c r="K18" s="41"/>
      <c r="L18" s="41"/>
      <c r="M18" s="41"/>
      <c r="N18" s="41"/>
      <c r="O18" s="41"/>
      <c r="P18" s="41"/>
      <c r="Q18" s="41"/>
      <c r="R18" s="41"/>
      <c r="S18" s="41"/>
    </row>
    <row r="19" spans="2:19">
      <c r="B19" s="124">
        <v>42622</v>
      </c>
      <c r="C19" s="132">
        <v>3190</v>
      </c>
      <c r="D19" s="111"/>
      <c r="E19" s="111"/>
      <c r="F19" s="111"/>
      <c r="G19" s="111"/>
      <c r="H19" s="50"/>
      <c r="I19" s="41"/>
      <c r="J19" s="41"/>
      <c r="K19" s="41"/>
      <c r="L19" s="41"/>
      <c r="M19" s="41"/>
      <c r="N19" s="41"/>
      <c r="O19" s="41"/>
      <c r="P19" s="41"/>
      <c r="Q19" s="41"/>
      <c r="R19" s="41"/>
      <c r="S19" s="41"/>
    </row>
    <row r="20" spans="2:19">
      <c r="B20" s="124">
        <v>42623</v>
      </c>
      <c r="C20" s="132">
        <v>3635</v>
      </c>
      <c r="D20" s="111"/>
      <c r="E20" s="111"/>
      <c r="F20" s="111"/>
      <c r="G20" s="111"/>
      <c r="H20" s="112"/>
      <c r="I20" s="41"/>
      <c r="J20" s="41"/>
      <c r="K20" s="41"/>
      <c r="L20" s="41"/>
      <c r="M20" s="41"/>
      <c r="N20" s="41"/>
      <c r="O20" s="41"/>
      <c r="P20" s="41"/>
      <c r="Q20" s="41"/>
      <c r="R20" s="41"/>
      <c r="S20" s="41"/>
    </row>
    <row r="21" spans="2:19">
      <c r="B21" s="124">
        <v>42624</v>
      </c>
      <c r="C21" s="132">
        <v>3440</v>
      </c>
      <c r="D21" s="111"/>
      <c r="E21" s="111"/>
      <c r="F21" s="111"/>
      <c r="G21" s="111"/>
      <c r="H21" s="113"/>
      <c r="I21" s="41"/>
      <c r="J21" s="41"/>
      <c r="K21" s="41"/>
      <c r="L21" s="41"/>
      <c r="M21" s="41"/>
      <c r="N21" s="41"/>
      <c r="O21" s="41"/>
      <c r="P21" s="41"/>
      <c r="Q21" s="41"/>
      <c r="R21" s="41"/>
      <c r="S21" s="41"/>
    </row>
    <row r="22" spans="2:19">
      <c r="B22" s="124">
        <v>42625</v>
      </c>
      <c r="C22" s="132">
        <v>3325</v>
      </c>
      <c r="D22" s="111"/>
      <c r="E22" s="111"/>
      <c r="F22" s="111"/>
      <c r="G22" s="111"/>
      <c r="H22" s="41"/>
      <c r="I22" s="41"/>
      <c r="J22" s="41"/>
      <c r="K22" s="41"/>
      <c r="L22" s="41"/>
      <c r="M22" s="41"/>
      <c r="N22" s="41"/>
      <c r="O22" s="41"/>
      <c r="P22" s="41"/>
      <c r="Q22" s="41"/>
      <c r="R22" s="41"/>
      <c r="S22" s="41"/>
    </row>
    <row r="23" spans="2:19">
      <c r="B23" s="124">
        <v>42626</v>
      </c>
      <c r="C23" s="132">
        <v>3230</v>
      </c>
      <c r="D23" s="111"/>
      <c r="E23" s="111"/>
      <c r="F23" s="111"/>
      <c r="G23" s="111"/>
      <c r="H23" s="41"/>
      <c r="I23" s="41"/>
      <c r="J23" s="41"/>
      <c r="K23" s="41"/>
      <c r="L23" s="41"/>
      <c r="M23" s="41"/>
      <c r="N23" s="41"/>
      <c r="O23" s="41"/>
      <c r="P23" s="41"/>
      <c r="Q23" s="41"/>
      <c r="R23" s="41"/>
      <c r="S23" s="41"/>
    </row>
    <row r="24" spans="2:19">
      <c r="B24" s="124">
        <v>42627</v>
      </c>
      <c r="C24" s="132">
        <v>3150</v>
      </c>
      <c r="D24" s="111"/>
      <c r="E24" s="111"/>
      <c r="F24" s="111"/>
      <c r="G24" s="111"/>
      <c r="H24" s="41"/>
      <c r="I24" s="41"/>
      <c r="J24" s="41"/>
      <c r="K24" s="41"/>
      <c r="L24" s="41"/>
      <c r="M24" s="41"/>
      <c r="N24" s="41"/>
      <c r="O24" s="41"/>
      <c r="P24" s="41"/>
      <c r="Q24" s="41"/>
      <c r="R24" s="41"/>
      <c r="S24" s="41"/>
    </row>
    <row r="25" spans="2:19">
      <c r="B25" s="124">
        <v>42628</v>
      </c>
      <c r="C25" s="132">
        <v>3270</v>
      </c>
      <c r="D25" s="111"/>
      <c r="E25" s="111"/>
      <c r="F25" s="111"/>
      <c r="G25" s="111"/>
      <c r="H25" s="41"/>
      <c r="I25" s="41"/>
      <c r="J25" s="41"/>
      <c r="K25" s="41"/>
      <c r="L25" s="41"/>
      <c r="M25" s="41"/>
      <c r="N25" s="41"/>
      <c r="O25" s="41"/>
      <c r="P25" s="41"/>
      <c r="Q25" s="41"/>
      <c r="R25" s="41"/>
      <c r="S25" s="41"/>
    </row>
    <row r="26" spans="2:19">
      <c r="B26" s="124">
        <v>42629</v>
      </c>
      <c r="C26" s="132">
        <v>3120</v>
      </c>
      <c r="D26" s="111"/>
      <c r="E26" s="111"/>
      <c r="F26" s="111"/>
      <c r="G26" s="111"/>
      <c r="H26" s="41"/>
      <c r="I26" s="41"/>
      <c r="J26" s="41"/>
      <c r="K26" s="41"/>
      <c r="L26" s="41"/>
      <c r="M26" s="41"/>
      <c r="N26" s="41"/>
      <c r="O26" s="41"/>
      <c r="P26" s="41"/>
      <c r="Q26" s="41"/>
      <c r="R26" s="41"/>
      <c r="S26" s="41"/>
    </row>
    <row r="27" spans="2:19">
      <c r="B27" s="124">
        <v>42630</v>
      </c>
      <c r="C27" s="132">
        <v>2782</v>
      </c>
      <c r="D27" s="111"/>
      <c r="E27" s="111"/>
      <c r="F27" s="111"/>
      <c r="G27" s="111"/>
      <c r="H27" s="41"/>
      <c r="I27" s="41"/>
      <c r="J27" s="41"/>
      <c r="K27" s="41"/>
      <c r="L27" s="41"/>
      <c r="M27" s="41"/>
      <c r="N27" s="117"/>
      <c r="O27" s="41"/>
      <c r="P27" s="41"/>
      <c r="Q27" s="41"/>
      <c r="R27" s="41"/>
      <c r="S27" s="41"/>
    </row>
    <row r="28" spans="2:19">
      <c r="B28" s="124">
        <v>42631</v>
      </c>
      <c r="C28" s="132">
        <v>2759</v>
      </c>
      <c r="D28" s="111"/>
      <c r="E28" s="111"/>
      <c r="F28" s="111"/>
      <c r="G28" s="111"/>
      <c r="H28" s="41"/>
      <c r="I28" s="41"/>
      <c r="J28" s="41"/>
      <c r="K28" s="41"/>
      <c r="L28" s="41"/>
      <c r="M28" s="41"/>
      <c r="N28" s="117"/>
      <c r="O28" s="41"/>
      <c r="P28" s="41"/>
      <c r="Q28" s="41"/>
      <c r="R28" s="41"/>
      <c r="S28" s="41"/>
    </row>
    <row r="29" spans="2:19">
      <c r="B29" s="124">
        <v>42632</v>
      </c>
      <c r="C29" s="132">
        <v>2692</v>
      </c>
      <c r="D29" s="111"/>
      <c r="E29" s="111"/>
      <c r="F29" s="111"/>
      <c r="G29" s="111"/>
      <c r="H29" s="41"/>
      <c r="I29" s="41"/>
      <c r="J29" s="41"/>
      <c r="K29" s="41"/>
      <c r="L29" s="41"/>
      <c r="M29" s="51"/>
      <c r="N29" s="117"/>
      <c r="O29" s="41"/>
      <c r="P29" s="41"/>
      <c r="Q29" s="41"/>
      <c r="R29" s="41"/>
      <c r="S29" s="41"/>
    </row>
    <row r="30" spans="2:19">
      <c r="B30" s="124">
        <v>42633</v>
      </c>
      <c r="C30" s="132">
        <v>2772</v>
      </c>
      <c r="D30" s="111"/>
      <c r="E30" s="111"/>
      <c r="F30" s="111"/>
      <c r="G30" s="111"/>
      <c r="H30" s="41"/>
      <c r="I30" s="41"/>
      <c r="J30" s="41"/>
      <c r="K30" s="41"/>
      <c r="L30" s="41"/>
      <c r="M30" s="114"/>
      <c r="N30" s="117"/>
      <c r="O30" s="51"/>
      <c r="P30" s="51"/>
      <c r="Q30" s="41"/>
      <c r="R30" s="41"/>
      <c r="S30" s="41"/>
    </row>
    <row r="31" spans="2:19">
      <c r="B31" s="124">
        <v>42634</v>
      </c>
      <c r="C31" s="132">
        <v>2725</v>
      </c>
      <c r="D31" s="111"/>
      <c r="E31" s="111"/>
      <c r="F31" s="111"/>
      <c r="G31" s="111"/>
      <c r="H31" s="115"/>
      <c r="I31" s="41"/>
      <c r="J31" s="41"/>
      <c r="K31" s="41"/>
      <c r="L31" s="116"/>
      <c r="M31" s="114"/>
      <c r="N31" s="117"/>
      <c r="O31" s="114"/>
      <c r="P31" s="51"/>
      <c r="Q31" s="41"/>
      <c r="R31" s="41"/>
      <c r="S31" s="41"/>
    </row>
    <row r="32" spans="2:19">
      <c r="B32" s="124">
        <v>42635</v>
      </c>
      <c r="C32" s="132">
        <v>2626</v>
      </c>
      <c r="D32" s="111"/>
      <c r="E32" s="111"/>
      <c r="F32" s="111"/>
      <c r="G32" s="111"/>
    </row>
    <row r="33" spans="2:14">
      <c r="B33" s="124">
        <v>42636</v>
      </c>
      <c r="C33" s="132">
        <v>2746</v>
      </c>
      <c r="D33" s="111"/>
      <c r="E33" s="111"/>
      <c r="F33" s="111"/>
      <c r="G33" s="111"/>
      <c r="H33" s="126"/>
      <c r="N33" s="121" t="s">
        <v>192</v>
      </c>
    </row>
    <row r="34" spans="2:14">
      <c r="B34" s="124">
        <v>42637</v>
      </c>
      <c r="C34" s="132">
        <v>2850</v>
      </c>
      <c r="D34" s="111"/>
      <c r="E34" s="111"/>
      <c r="F34" s="111"/>
      <c r="G34" s="111"/>
    </row>
    <row r="35" spans="2:14">
      <c r="B35" s="124">
        <v>42638</v>
      </c>
      <c r="C35" s="132">
        <v>2885</v>
      </c>
      <c r="D35" s="111"/>
      <c r="E35" s="111"/>
      <c r="F35" s="111"/>
      <c r="G35" s="111"/>
    </row>
    <row r="36" spans="2:14">
      <c r="B36" s="124">
        <v>42639</v>
      </c>
      <c r="C36" s="132">
        <v>2800</v>
      </c>
      <c r="D36" s="111"/>
      <c r="E36" s="111"/>
      <c r="F36" s="111"/>
      <c r="G36" s="111"/>
    </row>
    <row r="37" spans="2:14">
      <c r="B37" s="124">
        <v>42640</v>
      </c>
      <c r="C37" s="132">
        <v>2590</v>
      </c>
      <c r="D37" s="111"/>
      <c r="E37" s="111"/>
      <c r="F37" s="111"/>
      <c r="G37" s="111"/>
    </row>
    <row r="38" spans="2:14">
      <c r="B38" s="124">
        <v>42641</v>
      </c>
      <c r="C38" s="132">
        <v>2540</v>
      </c>
      <c r="D38" s="111"/>
      <c r="E38" s="111"/>
      <c r="F38" s="111"/>
      <c r="G38" s="111"/>
    </row>
    <row r="39" spans="2:14">
      <c r="B39" s="124">
        <v>42642</v>
      </c>
      <c r="C39" s="132">
        <v>2585</v>
      </c>
      <c r="D39" s="111"/>
      <c r="E39" s="111"/>
      <c r="F39" s="111"/>
      <c r="G39" s="111"/>
    </row>
    <row r="40" spans="2:14">
      <c r="B40" s="124">
        <v>42643</v>
      </c>
      <c r="C40" s="155">
        <v>2520</v>
      </c>
      <c r="D40" s="154">
        <f>AVERAGE(C11:C40)</f>
        <v>2994.0666666666666</v>
      </c>
      <c r="E40" s="154">
        <f>D40+2*G40</f>
        <v>3598.5686123201531</v>
      </c>
      <c r="F40" s="154">
        <f>D40-2*G40</f>
        <v>2389.5647210131801</v>
      </c>
      <c r="G40" s="154">
        <f>_xlfn.STDEV.S(C11:C40)</f>
        <v>302.25097282674318</v>
      </c>
    </row>
    <row r="41" spans="2:14">
      <c r="B41" s="124">
        <v>42644</v>
      </c>
      <c r="C41" s="132">
        <v>2464</v>
      </c>
      <c r="D41" s="151">
        <f t="shared" ref="D41:D104" si="0">AVERAGE(C12:C41)</f>
        <v>2969.5333333333333</v>
      </c>
      <c r="E41" s="151">
        <f t="shared" ref="E41:E104" si="1">D41+2*G41</f>
        <v>3598.689250269741</v>
      </c>
      <c r="F41" s="151">
        <f t="shared" ref="F41:F104" si="2">D41-2*G41</f>
        <v>2340.3774163969256</v>
      </c>
      <c r="G41" s="151">
        <f t="shared" ref="G41:G104" si="3">_xlfn.STDEV.S(C12:C41)</f>
        <v>314.57795846820397</v>
      </c>
    </row>
    <row r="42" spans="2:14">
      <c r="B42" s="124">
        <v>42645</v>
      </c>
      <c r="C42" s="132">
        <v>2523</v>
      </c>
      <c r="D42" s="151">
        <f t="shared" si="0"/>
        <v>2947.1333333333332</v>
      </c>
      <c r="E42" s="151">
        <f t="shared" si="1"/>
        <v>3590.7570686350064</v>
      </c>
      <c r="F42" s="151">
        <f t="shared" si="2"/>
        <v>2303.5095980316601</v>
      </c>
      <c r="G42" s="151">
        <f t="shared" si="3"/>
        <v>321.81186765083669</v>
      </c>
    </row>
    <row r="43" spans="2:14">
      <c r="B43" s="124">
        <v>42646</v>
      </c>
      <c r="C43" s="132">
        <v>2490</v>
      </c>
      <c r="D43" s="151">
        <f t="shared" si="0"/>
        <v>2918.4666666666667</v>
      </c>
      <c r="E43" s="151">
        <f t="shared" si="1"/>
        <v>3564.445151059801</v>
      </c>
      <c r="F43" s="151">
        <f t="shared" si="2"/>
        <v>2272.4881822735324</v>
      </c>
      <c r="G43" s="151">
        <f t="shared" si="3"/>
        <v>322.98924219656715</v>
      </c>
    </row>
    <row r="44" spans="2:14">
      <c r="B44" s="124">
        <v>42647</v>
      </c>
      <c r="C44" s="132">
        <v>2333</v>
      </c>
      <c r="D44" s="151">
        <f t="shared" si="0"/>
        <v>2892.4</v>
      </c>
      <c r="E44" s="151">
        <f t="shared" si="1"/>
        <v>3567.9943692217516</v>
      </c>
      <c r="F44" s="151">
        <f t="shared" si="2"/>
        <v>2216.8056307782485</v>
      </c>
      <c r="G44" s="151">
        <f t="shared" si="3"/>
        <v>337.79718461087577</v>
      </c>
    </row>
    <row r="45" spans="2:14">
      <c r="B45" s="124">
        <v>42648</v>
      </c>
      <c r="C45" s="132">
        <v>2403</v>
      </c>
      <c r="D45" s="151">
        <f t="shared" si="0"/>
        <v>2865.8333333333335</v>
      </c>
      <c r="E45" s="151">
        <f t="shared" si="1"/>
        <v>3553.941400895164</v>
      </c>
      <c r="F45" s="151">
        <f t="shared" si="2"/>
        <v>2177.725265771503</v>
      </c>
      <c r="G45" s="151">
        <f t="shared" si="3"/>
        <v>344.05403378091529</v>
      </c>
    </row>
    <row r="46" spans="2:14">
      <c r="B46" s="124">
        <v>42649</v>
      </c>
      <c r="C46" s="132">
        <v>2310</v>
      </c>
      <c r="D46" s="151">
        <f t="shared" si="0"/>
        <v>2837.6666666666665</v>
      </c>
      <c r="E46" s="151">
        <f t="shared" si="1"/>
        <v>3545.6852390576551</v>
      </c>
      <c r="F46" s="151">
        <f t="shared" si="2"/>
        <v>2129.648094275678</v>
      </c>
      <c r="G46" s="151">
        <f t="shared" si="3"/>
        <v>354.00928619549421</v>
      </c>
    </row>
    <row r="47" spans="2:14">
      <c r="B47" s="124">
        <v>42650</v>
      </c>
      <c r="C47" s="132">
        <v>2270</v>
      </c>
      <c r="D47" s="151">
        <f t="shared" si="0"/>
        <v>2804.6666666666665</v>
      </c>
      <c r="E47" s="151">
        <f t="shared" si="1"/>
        <v>3523.4361771464874</v>
      </c>
      <c r="F47" s="151">
        <f t="shared" si="2"/>
        <v>2085.8971561868457</v>
      </c>
      <c r="G47" s="151">
        <f t="shared" si="3"/>
        <v>359.38475523991031</v>
      </c>
    </row>
    <row r="48" spans="2:14">
      <c r="B48" s="124">
        <v>42651</v>
      </c>
      <c r="C48" s="132">
        <v>2220</v>
      </c>
      <c r="D48" s="151">
        <f t="shared" si="0"/>
        <v>2774.8333333333335</v>
      </c>
      <c r="E48" s="151">
        <f t="shared" si="1"/>
        <v>3514.3011910821856</v>
      </c>
      <c r="F48" s="151">
        <f t="shared" si="2"/>
        <v>2035.3654755844814</v>
      </c>
      <c r="G48" s="151">
        <f t="shared" si="3"/>
        <v>369.73392887442611</v>
      </c>
    </row>
    <row r="49" spans="2:7">
      <c r="B49" s="124">
        <v>42652</v>
      </c>
      <c r="C49" s="132">
        <v>2100</v>
      </c>
      <c r="D49" s="151">
        <f t="shared" si="0"/>
        <v>2738.5</v>
      </c>
      <c r="E49" s="151">
        <f t="shared" si="1"/>
        <v>3500.3331340509749</v>
      </c>
      <c r="F49" s="151">
        <f t="shared" si="2"/>
        <v>1976.6668659490249</v>
      </c>
      <c r="G49" s="151">
        <f t="shared" si="3"/>
        <v>380.91656702548755</v>
      </c>
    </row>
    <row r="50" spans="2:7">
      <c r="B50" s="124">
        <v>42653</v>
      </c>
      <c r="C50" s="132">
        <v>2230</v>
      </c>
      <c r="D50" s="151">
        <f t="shared" si="0"/>
        <v>2691.6666666666665</v>
      </c>
      <c r="E50" s="151">
        <f t="shared" si="1"/>
        <v>3396.0259663060651</v>
      </c>
      <c r="F50" s="151">
        <f t="shared" si="2"/>
        <v>1987.3073670272677</v>
      </c>
      <c r="G50" s="151">
        <f t="shared" si="3"/>
        <v>352.17964981969942</v>
      </c>
    </row>
    <row r="51" spans="2:7">
      <c r="B51" s="124">
        <v>42654</v>
      </c>
      <c r="C51" s="132">
        <v>2237</v>
      </c>
      <c r="D51" s="151">
        <f t="shared" si="0"/>
        <v>2651.5666666666666</v>
      </c>
      <c r="E51" s="151">
        <f t="shared" si="1"/>
        <v>3315.4490167202321</v>
      </c>
      <c r="F51" s="151">
        <f t="shared" si="2"/>
        <v>1987.6843166131011</v>
      </c>
      <c r="G51" s="151">
        <f t="shared" si="3"/>
        <v>331.94117502678267</v>
      </c>
    </row>
    <row r="52" spans="2:7">
      <c r="B52" s="124">
        <v>42655</v>
      </c>
      <c r="C52" s="132">
        <v>2162</v>
      </c>
      <c r="D52" s="151">
        <f t="shared" si="0"/>
        <v>2612.8000000000002</v>
      </c>
      <c r="E52" s="151">
        <f t="shared" si="1"/>
        <v>3249.2167795096084</v>
      </c>
      <c r="F52" s="151">
        <f t="shared" si="2"/>
        <v>1976.3832204903922</v>
      </c>
      <c r="G52" s="151">
        <f t="shared" si="3"/>
        <v>318.20838975480399</v>
      </c>
    </row>
    <row r="53" spans="2:7">
      <c r="B53" s="124">
        <v>42656</v>
      </c>
      <c r="C53" s="132">
        <v>2054</v>
      </c>
      <c r="D53" s="151">
        <f t="shared" si="0"/>
        <v>2573.6</v>
      </c>
      <c r="E53" s="151">
        <f t="shared" si="1"/>
        <v>3197.4548902893439</v>
      </c>
      <c r="F53" s="151">
        <f t="shared" si="2"/>
        <v>1949.7451097106559</v>
      </c>
      <c r="G53" s="151">
        <f t="shared" si="3"/>
        <v>311.92744514467199</v>
      </c>
    </row>
    <row r="54" spans="2:7">
      <c r="B54" s="124">
        <v>42657</v>
      </c>
      <c r="C54" s="132">
        <v>2063</v>
      </c>
      <c r="D54" s="151">
        <f t="shared" si="0"/>
        <v>2537.3666666666668</v>
      </c>
      <c r="E54" s="151">
        <f t="shared" si="1"/>
        <v>3148.8378114638194</v>
      </c>
      <c r="F54" s="151">
        <f t="shared" si="2"/>
        <v>1925.8955218695141</v>
      </c>
      <c r="G54" s="151">
        <f t="shared" si="3"/>
        <v>305.73557239857638</v>
      </c>
    </row>
    <row r="55" spans="2:7">
      <c r="B55" s="124">
        <v>42658</v>
      </c>
      <c r="C55" s="132">
        <v>2100</v>
      </c>
      <c r="D55" s="151">
        <f t="shared" si="0"/>
        <v>2498.3666666666668</v>
      </c>
      <c r="E55" s="151">
        <f t="shared" si="1"/>
        <v>3064.0107568696931</v>
      </c>
      <c r="F55" s="151">
        <f t="shared" si="2"/>
        <v>1932.7225764636405</v>
      </c>
      <c r="G55" s="151">
        <f t="shared" si="3"/>
        <v>282.8220451015132</v>
      </c>
    </row>
    <row r="56" spans="2:7">
      <c r="B56" s="124">
        <v>42659</v>
      </c>
      <c r="C56" s="132">
        <v>2259</v>
      </c>
      <c r="D56" s="151">
        <f t="shared" si="0"/>
        <v>2469.6666666666665</v>
      </c>
      <c r="E56" s="151">
        <f t="shared" si="1"/>
        <v>2990.3848268059583</v>
      </c>
      <c r="F56" s="151">
        <f t="shared" si="2"/>
        <v>1948.9485065273748</v>
      </c>
      <c r="G56" s="151">
        <f t="shared" si="3"/>
        <v>260.35908006964593</v>
      </c>
    </row>
    <row r="57" spans="2:7">
      <c r="B57" s="124">
        <v>42660</v>
      </c>
      <c r="C57" s="132">
        <v>2236</v>
      </c>
      <c r="D57" s="151">
        <f t="shared" si="0"/>
        <v>2451.4666666666667</v>
      </c>
      <c r="E57" s="151">
        <f t="shared" si="1"/>
        <v>2965.1322584964928</v>
      </c>
      <c r="F57" s="151">
        <f t="shared" si="2"/>
        <v>1937.8010748368408</v>
      </c>
      <c r="G57" s="151">
        <f t="shared" si="3"/>
        <v>256.83279591491294</v>
      </c>
    </row>
    <row r="58" spans="2:7">
      <c r="B58" s="124">
        <v>42661</v>
      </c>
      <c r="C58" s="132">
        <v>2160</v>
      </c>
      <c r="D58" s="151">
        <f t="shared" si="0"/>
        <v>2431.5</v>
      </c>
      <c r="E58" s="151">
        <f t="shared" si="1"/>
        <v>2942.259475075412</v>
      </c>
      <c r="F58" s="151">
        <f t="shared" si="2"/>
        <v>1920.740524924588</v>
      </c>
      <c r="G58" s="151">
        <f t="shared" si="3"/>
        <v>255.37973753770598</v>
      </c>
    </row>
    <row r="59" spans="2:7">
      <c r="B59" s="124">
        <v>42662</v>
      </c>
      <c r="C59" s="132">
        <v>2200</v>
      </c>
      <c r="D59" s="151">
        <f t="shared" si="0"/>
        <v>2415.1</v>
      </c>
      <c r="E59" s="151">
        <f t="shared" si="1"/>
        <v>2922.8344812480968</v>
      </c>
      <c r="F59" s="151">
        <f t="shared" si="2"/>
        <v>1907.365518751903</v>
      </c>
      <c r="G59" s="151">
        <f t="shared" si="3"/>
        <v>253.86724062404852</v>
      </c>
    </row>
    <row r="60" spans="2:7">
      <c r="B60" s="124">
        <v>42663</v>
      </c>
      <c r="C60" s="132">
        <v>2550</v>
      </c>
      <c r="D60" s="151">
        <f t="shared" si="0"/>
        <v>2407.6999999999998</v>
      </c>
      <c r="E60" s="151">
        <f t="shared" si="1"/>
        <v>2900.151474941862</v>
      </c>
      <c r="F60" s="151">
        <f t="shared" si="2"/>
        <v>1915.2485250581376</v>
      </c>
      <c r="G60" s="151">
        <f t="shared" si="3"/>
        <v>246.22573747093105</v>
      </c>
    </row>
    <row r="61" spans="2:7">
      <c r="B61" s="124">
        <v>42664</v>
      </c>
      <c r="C61" s="132">
        <v>2386</v>
      </c>
      <c r="D61" s="151">
        <f t="shared" si="0"/>
        <v>2396.4</v>
      </c>
      <c r="E61" s="151">
        <f t="shared" si="1"/>
        <v>2874.0591195431725</v>
      </c>
      <c r="F61" s="151">
        <f t="shared" si="2"/>
        <v>1918.7408804568277</v>
      </c>
      <c r="G61" s="151">
        <f t="shared" si="3"/>
        <v>238.82955977158616</v>
      </c>
    </row>
    <row r="62" spans="2:7">
      <c r="B62" s="124">
        <v>42665</v>
      </c>
      <c r="C62" s="132">
        <v>2490</v>
      </c>
      <c r="D62" s="151">
        <f t="shared" si="0"/>
        <v>2391.8666666666668</v>
      </c>
      <c r="E62" s="151">
        <f t="shared" si="1"/>
        <v>2863.0464722562128</v>
      </c>
      <c r="F62" s="151">
        <f t="shared" si="2"/>
        <v>1920.6868610771207</v>
      </c>
      <c r="G62" s="151">
        <f t="shared" si="3"/>
        <v>235.58990279477297</v>
      </c>
    </row>
    <row r="63" spans="2:7">
      <c r="B63" s="124">
        <v>42666</v>
      </c>
      <c r="C63" s="132">
        <v>2467</v>
      </c>
      <c r="D63" s="151">
        <f t="shared" si="0"/>
        <v>2382.5666666666666</v>
      </c>
      <c r="E63" s="151">
        <f t="shared" si="1"/>
        <v>2835.4829437234625</v>
      </c>
      <c r="F63" s="151">
        <f t="shared" si="2"/>
        <v>1929.6503896098704</v>
      </c>
      <c r="G63" s="151">
        <f t="shared" si="3"/>
        <v>226.45813852839805</v>
      </c>
    </row>
    <row r="64" spans="2:7">
      <c r="B64" s="124">
        <v>42667</v>
      </c>
      <c r="C64" s="132">
        <v>2689</v>
      </c>
      <c r="D64" s="151">
        <f t="shared" si="0"/>
        <v>2377.1999999999998</v>
      </c>
      <c r="E64" s="151">
        <f t="shared" si="1"/>
        <v>2810.5922011296461</v>
      </c>
      <c r="F64" s="151">
        <f t="shared" si="2"/>
        <v>1943.8077988703533</v>
      </c>
      <c r="G64" s="151">
        <f t="shared" si="3"/>
        <v>216.69610056482327</v>
      </c>
    </row>
    <row r="65" spans="2:7">
      <c r="B65" s="124">
        <v>42668</v>
      </c>
      <c r="C65" s="132">
        <v>2580</v>
      </c>
      <c r="D65" s="151">
        <f t="shared" si="0"/>
        <v>2367.0333333333333</v>
      </c>
      <c r="E65" s="151">
        <f t="shared" si="1"/>
        <v>2763.9047129439359</v>
      </c>
      <c r="F65" s="151">
        <f t="shared" si="2"/>
        <v>1970.1619537227307</v>
      </c>
      <c r="G65" s="151">
        <f t="shared" si="3"/>
        <v>198.43568980530128</v>
      </c>
    </row>
    <row r="66" spans="2:7">
      <c r="B66" s="124">
        <v>42669</v>
      </c>
      <c r="C66" s="132">
        <v>2579</v>
      </c>
      <c r="D66" s="151">
        <f t="shared" si="0"/>
        <v>2359.6666666666665</v>
      </c>
      <c r="E66" s="151">
        <f t="shared" si="1"/>
        <v>2730.6423916214771</v>
      </c>
      <c r="F66" s="151">
        <f t="shared" si="2"/>
        <v>1988.6909417118561</v>
      </c>
      <c r="G66" s="151">
        <f t="shared" si="3"/>
        <v>185.4878624774052</v>
      </c>
    </row>
    <row r="67" spans="2:7">
      <c r="B67" s="124">
        <v>42670</v>
      </c>
      <c r="C67" s="132">
        <v>2468</v>
      </c>
      <c r="D67" s="151">
        <f t="shared" si="0"/>
        <v>2355.6</v>
      </c>
      <c r="E67" s="151">
        <f t="shared" si="1"/>
        <v>2718.7192831468792</v>
      </c>
      <c r="F67" s="151">
        <f t="shared" si="2"/>
        <v>1992.4807168531206</v>
      </c>
      <c r="G67" s="151">
        <f t="shared" si="3"/>
        <v>181.55964157343959</v>
      </c>
    </row>
    <row r="68" spans="2:7">
      <c r="B68" s="124">
        <v>42671</v>
      </c>
      <c r="C68" s="132">
        <v>2601</v>
      </c>
      <c r="D68" s="151">
        <f t="shared" si="0"/>
        <v>2357.6333333333332</v>
      </c>
      <c r="E68" s="151">
        <f t="shared" si="1"/>
        <v>2725.6751163186195</v>
      </c>
      <c r="F68" s="151">
        <f t="shared" si="2"/>
        <v>1989.5915503480469</v>
      </c>
      <c r="G68" s="151">
        <f t="shared" si="3"/>
        <v>184.0208914926431</v>
      </c>
    </row>
    <row r="69" spans="2:7">
      <c r="B69" s="124">
        <v>42672</v>
      </c>
      <c r="C69" s="132">
        <v>2505</v>
      </c>
      <c r="D69" s="151">
        <f t="shared" si="0"/>
        <v>2354.9666666666667</v>
      </c>
      <c r="E69" s="151">
        <f t="shared" si="1"/>
        <v>2717.3067558506887</v>
      </c>
      <c r="F69" s="151">
        <f t="shared" si="2"/>
        <v>1992.6265774826445</v>
      </c>
      <c r="G69" s="151">
        <f t="shared" si="3"/>
        <v>181.17004459201107</v>
      </c>
    </row>
    <row r="70" spans="2:7">
      <c r="B70" s="124">
        <v>42673</v>
      </c>
      <c r="C70" s="132">
        <v>2480</v>
      </c>
      <c r="D70" s="151">
        <f t="shared" si="0"/>
        <v>2353.6333333333332</v>
      </c>
      <c r="E70" s="151">
        <f t="shared" si="1"/>
        <v>2713.7480596247665</v>
      </c>
      <c r="F70" s="151">
        <f t="shared" si="2"/>
        <v>1993.5186070418997</v>
      </c>
      <c r="G70" s="151">
        <f t="shared" si="3"/>
        <v>180.05736314571672</v>
      </c>
    </row>
    <row r="71" spans="2:7">
      <c r="B71" s="124">
        <v>42674</v>
      </c>
      <c r="C71" s="132">
        <v>2476</v>
      </c>
      <c r="D71" s="151">
        <f t="shared" si="0"/>
        <v>2354.0333333333333</v>
      </c>
      <c r="E71" s="151">
        <f t="shared" si="1"/>
        <v>2714.6815938533196</v>
      </c>
      <c r="F71" s="151">
        <f t="shared" si="2"/>
        <v>1993.3850728133468</v>
      </c>
      <c r="G71" s="151">
        <f t="shared" si="3"/>
        <v>180.32413025999321</v>
      </c>
    </row>
    <row r="72" spans="2:7">
      <c r="B72" s="124">
        <v>42675</v>
      </c>
      <c r="C72" s="132">
        <v>2560</v>
      </c>
      <c r="D72" s="151">
        <f t="shared" si="0"/>
        <v>2355.2666666666669</v>
      </c>
      <c r="E72" s="151">
        <f t="shared" si="1"/>
        <v>2718.5493753616743</v>
      </c>
      <c r="F72" s="151">
        <f t="shared" si="2"/>
        <v>1991.9839579716595</v>
      </c>
      <c r="G72" s="151">
        <f t="shared" si="3"/>
        <v>181.64135434750369</v>
      </c>
    </row>
    <row r="73" spans="2:7">
      <c r="B73" s="124">
        <v>42676</v>
      </c>
      <c r="C73" s="132">
        <v>2501</v>
      </c>
      <c r="D73" s="151">
        <f t="shared" si="0"/>
        <v>2355.6333333333332</v>
      </c>
      <c r="E73" s="151">
        <f t="shared" si="1"/>
        <v>2719.5004873155613</v>
      </c>
      <c r="F73" s="151">
        <f t="shared" si="2"/>
        <v>1991.7661793511052</v>
      </c>
      <c r="G73" s="151">
        <f t="shared" si="3"/>
        <v>181.93357699111402</v>
      </c>
    </row>
    <row r="74" spans="2:7">
      <c r="B74" s="124">
        <v>42677</v>
      </c>
      <c r="C74" s="132">
        <v>2480</v>
      </c>
      <c r="D74" s="151">
        <f t="shared" si="0"/>
        <v>2360.5333333333333</v>
      </c>
      <c r="E74" s="151">
        <f t="shared" si="1"/>
        <v>2727.0884929716494</v>
      </c>
      <c r="F74" s="151">
        <f t="shared" si="2"/>
        <v>1993.9781736950174</v>
      </c>
      <c r="G74" s="151">
        <f t="shared" si="3"/>
        <v>183.27757981915795</v>
      </c>
    </row>
    <row r="75" spans="2:7">
      <c r="B75" s="124">
        <v>42678</v>
      </c>
      <c r="C75" s="132">
        <v>2545</v>
      </c>
      <c r="D75" s="151">
        <f t="shared" si="0"/>
        <v>2365.2666666666669</v>
      </c>
      <c r="E75" s="151">
        <f t="shared" si="1"/>
        <v>2737.7109446867285</v>
      </c>
      <c r="F75" s="151">
        <f t="shared" si="2"/>
        <v>1992.8223886466051</v>
      </c>
      <c r="G75" s="151">
        <f t="shared" si="3"/>
        <v>186.22213901003087</v>
      </c>
    </row>
    <row r="76" spans="2:7">
      <c r="B76" s="124">
        <v>42679</v>
      </c>
      <c r="C76" s="132">
        <v>2492</v>
      </c>
      <c r="D76" s="151">
        <f t="shared" si="0"/>
        <v>2371.3333333333335</v>
      </c>
      <c r="E76" s="151">
        <f t="shared" si="1"/>
        <v>2745.9751699548278</v>
      </c>
      <c r="F76" s="151">
        <f t="shared" si="2"/>
        <v>1996.6914967118391</v>
      </c>
      <c r="G76" s="151">
        <f t="shared" si="3"/>
        <v>187.32091831074717</v>
      </c>
    </row>
    <row r="77" spans="2:7">
      <c r="B77" s="124">
        <v>42680</v>
      </c>
      <c r="C77" s="132">
        <v>2442</v>
      </c>
      <c r="D77" s="151">
        <f t="shared" si="0"/>
        <v>2377.0666666666666</v>
      </c>
      <c r="E77" s="151">
        <f t="shared" si="1"/>
        <v>2750.5542128130364</v>
      </c>
      <c r="F77" s="151">
        <f t="shared" si="2"/>
        <v>2003.5791205202968</v>
      </c>
      <c r="G77" s="151">
        <f t="shared" si="3"/>
        <v>186.74377307318494</v>
      </c>
    </row>
    <row r="78" spans="2:7">
      <c r="B78" s="124">
        <v>42681</v>
      </c>
      <c r="C78" s="132">
        <v>2429</v>
      </c>
      <c r="D78" s="151">
        <f t="shared" si="0"/>
        <v>2384.0333333333333</v>
      </c>
      <c r="E78" s="151">
        <f t="shared" si="1"/>
        <v>2753.169317372608</v>
      </c>
      <c r="F78" s="151">
        <f t="shared" si="2"/>
        <v>2014.8973492940586</v>
      </c>
      <c r="G78" s="151">
        <f t="shared" si="3"/>
        <v>184.56799201963739</v>
      </c>
    </row>
    <row r="79" spans="2:7">
      <c r="B79" s="124">
        <v>42682</v>
      </c>
      <c r="C79" s="132">
        <v>2430</v>
      </c>
      <c r="D79" s="151">
        <f t="shared" si="0"/>
        <v>2395.0333333333333</v>
      </c>
      <c r="E79" s="151">
        <f t="shared" si="1"/>
        <v>2748.4800013420113</v>
      </c>
      <c r="F79" s="151">
        <f t="shared" si="2"/>
        <v>2041.5866653246551</v>
      </c>
      <c r="G79" s="151">
        <f t="shared" si="3"/>
        <v>176.72333400433908</v>
      </c>
    </row>
    <row r="80" spans="2:7">
      <c r="B80" s="124">
        <v>42683</v>
      </c>
      <c r="C80" s="132">
        <v>2371</v>
      </c>
      <c r="D80" s="151">
        <f t="shared" si="0"/>
        <v>2399.7333333333331</v>
      </c>
      <c r="E80" s="151">
        <f t="shared" si="1"/>
        <v>2747.8082096749472</v>
      </c>
      <c r="F80" s="151">
        <f t="shared" si="2"/>
        <v>2051.658456991719</v>
      </c>
      <c r="G80" s="151">
        <f t="shared" si="3"/>
        <v>174.03743817080701</v>
      </c>
    </row>
    <row r="81" spans="2:7">
      <c r="B81" s="124">
        <v>42684</v>
      </c>
      <c r="C81" s="132">
        <v>2505</v>
      </c>
      <c r="D81" s="151">
        <f t="shared" si="0"/>
        <v>2408.6666666666665</v>
      </c>
      <c r="E81" s="151">
        <f t="shared" si="1"/>
        <v>2753.1976655555941</v>
      </c>
      <c r="F81" s="151">
        <f t="shared" si="2"/>
        <v>2064.1356677777389</v>
      </c>
      <c r="G81" s="151">
        <f t="shared" si="3"/>
        <v>172.26549944446387</v>
      </c>
    </row>
    <row r="82" spans="2:7">
      <c r="B82" s="124">
        <v>42685</v>
      </c>
      <c r="C82" s="132">
        <v>2640</v>
      </c>
      <c r="D82" s="151">
        <f t="shared" si="0"/>
        <v>2424.6</v>
      </c>
      <c r="E82" s="151">
        <f t="shared" si="1"/>
        <v>2766.1262296182263</v>
      </c>
      <c r="F82" s="151">
        <f t="shared" si="2"/>
        <v>2083.0737703817736</v>
      </c>
      <c r="G82" s="151">
        <f t="shared" si="3"/>
        <v>170.76311480911309</v>
      </c>
    </row>
    <row r="83" spans="2:7">
      <c r="B83" s="124">
        <v>42686</v>
      </c>
      <c r="C83" s="132">
        <v>2679</v>
      </c>
      <c r="D83" s="151">
        <f t="shared" si="0"/>
        <v>2445.4333333333334</v>
      </c>
      <c r="E83" s="151">
        <f t="shared" si="1"/>
        <v>2769.2032317587996</v>
      </c>
      <c r="F83" s="151">
        <f t="shared" si="2"/>
        <v>2121.6634349078672</v>
      </c>
      <c r="G83" s="151">
        <f t="shared" si="3"/>
        <v>161.88494921273315</v>
      </c>
    </row>
    <row r="84" spans="2:7">
      <c r="B84" s="124">
        <v>42687</v>
      </c>
      <c r="C84" s="132">
        <v>2840</v>
      </c>
      <c r="D84" s="151">
        <f t="shared" si="0"/>
        <v>2471.3333333333335</v>
      </c>
      <c r="E84" s="151">
        <f t="shared" si="1"/>
        <v>2792.8166769607833</v>
      </c>
      <c r="F84" s="151">
        <f t="shared" si="2"/>
        <v>2149.8499897058837</v>
      </c>
      <c r="G84" s="151">
        <f t="shared" si="3"/>
        <v>160.74167181372496</v>
      </c>
    </row>
    <row r="85" spans="2:7">
      <c r="B85" s="124">
        <v>42688</v>
      </c>
      <c r="C85" s="132">
        <v>2795</v>
      </c>
      <c r="D85" s="151">
        <f t="shared" si="0"/>
        <v>2494.5</v>
      </c>
      <c r="E85" s="151">
        <f t="shared" si="1"/>
        <v>2805.2431581625369</v>
      </c>
      <c r="F85" s="151">
        <f t="shared" si="2"/>
        <v>2183.7568418374631</v>
      </c>
      <c r="G85" s="151">
        <f t="shared" si="3"/>
        <v>155.37157908126858</v>
      </c>
    </row>
    <row r="86" spans="2:7">
      <c r="B86" s="124">
        <v>42689</v>
      </c>
      <c r="C86" s="132">
        <v>2993</v>
      </c>
      <c r="D86" s="151">
        <f t="shared" si="0"/>
        <v>2518.9666666666667</v>
      </c>
      <c r="E86" s="151">
        <f t="shared" si="1"/>
        <v>2866.4011986622477</v>
      </c>
      <c r="F86" s="151">
        <f t="shared" si="2"/>
        <v>2171.5321346710857</v>
      </c>
      <c r="G86" s="151">
        <f t="shared" si="3"/>
        <v>173.71726599779058</v>
      </c>
    </row>
    <row r="87" spans="2:7">
      <c r="B87" s="124">
        <v>42690</v>
      </c>
      <c r="C87" s="132">
        <v>2876</v>
      </c>
      <c r="D87" s="151">
        <f t="shared" si="0"/>
        <v>2540.3000000000002</v>
      </c>
      <c r="E87" s="151">
        <f t="shared" si="1"/>
        <v>2894.3703806911258</v>
      </c>
      <c r="F87" s="151">
        <f t="shared" si="2"/>
        <v>2186.2296193088746</v>
      </c>
      <c r="G87" s="151">
        <f t="shared" si="3"/>
        <v>177.0351903455628</v>
      </c>
    </row>
    <row r="88" spans="2:7">
      <c r="B88" s="124">
        <v>42691</v>
      </c>
      <c r="C88" s="132">
        <v>2973</v>
      </c>
      <c r="D88" s="151">
        <f t="shared" si="0"/>
        <v>2567.4</v>
      </c>
      <c r="E88" s="151">
        <f t="shared" si="1"/>
        <v>2925.4543591941469</v>
      </c>
      <c r="F88" s="151">
        <f t="shared" si="2"/>
        <v>2209.3456408058532</v>
      </c>
      <c r="G88" s="151">
        <f t="shared" si="3"/>
        <v>179.02717959707334</v>
      </c>
    </row>
    <row r="89" spans="2:7">
      <c r="B89" s="124">
        <v>42692</v>
      </c>
      <c r="C89" s="132">
        <v>2820</v>
      </c>
      <c r="D89" s="151">
        <f t="shared" si="0"/>
        <v>2588.0666666666666</v>
      </c>
      <c r="E89" s="151">
        <f t="shared" si="1"/>
        <v>2929.5607200640093</v>
      </c>
      <c r="F89" s="151">
        <f t="shared" si="2"/>
        <v>2246.5726132693239</v>
      </c>
      <c r="G89" s="151">
        <f t="shared" si="3"/>
        <v>170.74702669867133</v>
      </c>
    </row>
    <row r="90" spans="2:7">
      <c r="B90" s="124">
        <v>42693</v>
      </c>
      <c r="C90" s="132">
        <v>2865</v>
      </c>
      <c r="D90" s="151">
        <f t="shared" si="0"/>
        <v>2598.5666666666666</v>
      </c>
      <c r="E90" s="151">
        <f t="shared" si="1"/>
        <v>2954.2917380866911</v>
      </c>
      <c r="F90" s="151">
        <f t="shared" si="2"/>
        <v>2242.8415952466421</v>
      </c>
      <c r="G90" s="151">
        <f t="shared" si="3"/>
        <v>177.86253571001228</v>
      </c>
    </row>
    <row r="91" spans="2:7">
      <c r="B91" s="124">
        <v>42694</v>
      </c>
      <c r="C91" s="132">
        <v>3005</v>
      </c>
      <c r="D91" s="151">
        <f t="shared" si="0"/>
        <v>2619.1999999999998</v>
      </c>
      <c r="E91" s="151">
        <f t="shared" si="1"/>
        <v>2995.1399805361452</v>
      </c>
      <c r="F91" s="151">
        <f t="shared" si="2"/>
        <v>2243.2600194638544</v>
      </c>
      <c r="G91" s="151">
        <f t="shared" si="3"/>
        <v>187.96999026807259</v>
      </c>
    </row>
    <row r="92" spans="2:7">
      <c r="B92" s="124">
        <v>42695</v>
      </c>
      <c r="C92" s="132">
        <v>3200</v>
      </c>
      <c r="D92" s="151">
        <f t="shared" si="0"/>
        <v>2642.8666666666668</v>
      </c>
      <c r="E92" s="151">
        <f t="shared" si="1"/>
        <v>3070.9307074228436</v>
      </c>
      <c r="F92" s="151">
        <f t="shared" si="2"/>
        <v>2214.80262591049</v>
      </c>
      <c r="G92" s="151">
        <f t="shared" si="3"/>
        <v>214.03202037808836</v>
      </c>
    </row>
    <row r="93" spans="2:7">
      <c r="B93" s="124">
        <v>42696</v>
      </c>
      <c r="C93" s="132">
        <v>3230</v>
      </c>
      <c r="D93" s="151">
        <f t="shared" si="0"/>
        <v>2668.3</v>
      </c>
      <c r="E93" s="151">
        <f t="shared" si="1"/>
        <v>3141.4220298954742</v>
      </c>
      <c r="F93" s="151">
        <f t="shared" si="2"/>
        <v>2195.1779701045261</v>
      </c>
      <c r="G93" s="151">
        <f t="shared" si="3"/>
        <v>236.56101494773699</v>
      </c>
    </row>
    <row r="94" spans="2:7">
      <c r="B94" s="124">
        <v>42697</v>
      </c>
      <c r="C94" s="132">
        <v>3145</v>
      </c>
      <c r="D94" s="151">
        <f t="shared" si="0"/>
        <v>2683.5</v>
      </c>
      <c r="E94" s="151">
        <f t="shared" si="1"/>
        <v>3187.65590090149</v>
      </c>
      <c r="F94" s="151">
        <f t="shared" si="2"/>
        <v>2179.34409909851</v>
      </c>
      <c r="G94" s="151">
        <f t="shared" si="3"/>
        <v>252.07795045074505</v>
      </c>
    </row>
    <row r="95" spans="2:7">
      <c r="B95" s="124">
        <v>42698</v>
      </c>
      <c r="C95" s="132">
        <v>3120</v>
      </c>
      <c r="D95" s="151">
        <f t="shared" si="0"/>
        <v>2701.5</v>
      </c>
      <c r="E95" s="151">
        <f t="shared" si="1"/>
        <v>3228.4110374430493</v>
      </c>
      <c r="F95" s="151">
        <f t="shared" si="2"/>
        <v>2174.5889625569507</v>
      </c>
      <c r="G95" s="151">
        <f t="shared" si="3"/>
        <v>263.45551872152458</v>
      </c>
    </row>
    <row r="96" spans="2:7">
      <c r="B96" s="124">
        <v>42699</v>
      </c>
      <c r="C96" s="132">
        <v>3250</v>
      </c>
      <c r="D96" s="151">
        <f t="shared" si="0"/>
        <v>2723.8666666666668</v>
      </c>
      <c r="E96" s="151">
        <f t="shared" si="1"/>
        <v>3285.1083278954557</v>
      </c>
      <c r="F96" s="151">
        <f t="shared" si="2"/>
        <v>2162.6250054378779</v>
      </c>
      <c r="G96" s="151">
        <f t="shared" si="3"/>
        <v>280.62083061439455</v>
      </c>
    </row>
    <row r="97" spans="2:7">
      <c r="B97" s="124">
        <v>42700</v>
      </c>
      <c r="C97" s="132">
        <v>2990</v>
      </c>
      <c r="D97" s="151">
        <f t="shared" si="0"/>
        <v>2741.2666666666669</v>
      </c>
      <c r="E97" s="151">
        <f t="shared" si="1"/>
        <v>3302.0505843202063</v>
      </c>
      <c r="F97" s="151">
        <f t="shared" si="2"/>
        <v>2180.4827490131274</v>
      </c>
      <c r="G97" s="151">
        <f t="shared" si="3"/>
        <v>280.39195882676972</v>
      </c>
    </row>
    <row r="98" spans="2:7">
      <c r="B98" s="124">
        <v>42701</v>
      </c>
      <c r="C98" s="132">
        <v>2892</v>
      </c>
      <c r="D98" s="151">
        <f t="shared" si="0"/>
        <v>2750.9666666666667</v>
      </c>
      <c r="E98" s="151">
        <f t="shared" si="1"/>
        <v>3311.7780206107927</v>
      </c>
      <c r="F98" s="151">
        <f t="shared" si="2"/>
        <v>2190.1553127225407</v>
      </c>
      <c r="G98" s="151">
        <f t="shared" si="3"/>
        <v>280.40567697206291</v>
      </c>
    </row>
    <row r="99" spans="2:7">
      <c r="B99" s="124">
        <v>42702</v>
      </c>
      <c r="C99" s="132">
        <v>2705</v>
      </c>
      <c r="D99" s="151">
        <f t="shared" si="0"/>
        <v>2757.6333333333332</v>
      </c>
      <c r="E99" s="151">
        <f t="shared" si="1"/>
        <v>3311.0519211430792</v>
      </c>
      <c r="F99" s="151">
        <f t="shared" si="2"/>
        <v>2204.2147455235872</v>
      </c>
      <c r="G99" s="151">
        <f t="shared" si="3"/>
        <v>276.70929390487294</v>
      </c>
    </row>
    <row r="100" spans="2:7">
      <c r="B100" s="124">
        <v>42703</v>
      </c>
      <c r="C100" s="132">
        <v>2730</v>
      </c>
      <c r="D100" s="151">
        <f t="shared" si="0"/>
        <v>2765.9666666666667</v>
      </c>
      <c r="E100" s="151">
        <f t="shared" si="1"/>
        <v>3309.5274638456804</v>
      </c>
      <c r="F100" s="151">
        <f t="shared" si="2"/>
        <v>2222.405869487653</v>
      </c>
      <c r="G100" s="151">
        <f t="shared" si="3"/>
        <v>271.78039858950694</v>
      </c>
    </row>
    <row r="101" spans="2:7">
      <c r="B101" s="124">
        <v>42704</v>
      </c>
      <c r="C101" s="132">
        <v>2780</v>
      </c>
      <c r="D101" s="151">
        <f t="shared" si="0"/>
        <v>2776.1</v>
      </c>
      <c r="E101" s="151">
        <f t="shared" si="1"/>
        <v>3308.5126867060148</v>
      </c>
      <c r="F101" s="151">
        <f t="shared" si="2"/>
        <v>2243.687313293985</v>
      </c>
      <c r="G101" s="151">
        <f t="shared" si="3"/>
        <v>266.20634335300741</v>
      </c>
    </row>
    <row r="102" spans="2:7">
      <c r="B102" s="124">
        <v>42705</v>
      </c>
      <c r="C102" s="132">
        <v>2925</v>
      </c>
      <c r="D102" s="151">
        <f t="shared" si="0"/>
        <v>2788.2666666666669</v>
      </c>
      <c r="E102" s="151">
        <f t="shared" si="1"/>
        <v>3316.9135883602412</v>
      </c>
      <c r="F102" s="151">
        <f t="shared" si="2"/>
        <v>2259.6197449730926</v>
      </c>
      <c r="G102" s="151">
        <f t="shared" si="3"/>
        <v>264.3234608467871</v>
      </c>
    </row>
    <row r="103" spans="2:7">
      <c r="B103" s="124">
        <v>42706</v>
      </c>
      <c r="C103" s="132">
        <v>2846</v>
      </c>
      <c r="D103" s="151">
        <f t="shared" si="0"/>
        <v>2799.7666666666669</v>
      </c>
      <c r="E103" s="151">
        <f t="shared" si="1"/>
        <v>3317.451615015686</v>
      </c>
      <c r="F103" s="151">
        <f t="shared" si="2"/>
        <v>2282.0817183176478</v>
      </c>
      <c r="G103" s="151">
        <f t="shared" si="3"/>
        <v>258.8424741745095</v>
      </c>
    </row>
    <row r="104" spans="2:7">
      <c r="B104" s="124">
        <v>42707</v>
      </c>
      <c r="C104" s="132">
        <v>2900</v>
      </c>
      <c r="D104" s="151">
        <f t="shared" si="0"/>
        <v>2813.7666666666669</v>
      </c>
      <c r="E104" s="151">
        <f t="shared" si="1"/>
        <v>3318.215750480801</v>
      </c>
      <c r="F104" s="151">
        <f t="shared" si="2"/>
        <v>2309.3175828525327</v>
      </c>
      <c r="G104" s="151">
        <f t="shared" si="3"/>
        <v>252.22454190706719</v>
      </c>
    </row>
    <row r="105" spans="2:7">
      <c r="B105" s="124">
        <v>42708</v>
      </c>
      <c r="C105" s="132">
        <v>2899</v>
      </c>
      <c r="D105" s="151">
        <f t="shared" ref="D105:D132" si="4">AVERAGE(C76:C105)</f>
        <v>2825.5666666666666</v>
      </c>
      <c r="E105" s="151">
        <f t="shared" ref="E105:E132" si="5">D105+2*G105</f>
        <v>3320.4719333475796</v>
      </c>
      <c r="F105" s="151">
        <f t="shared" ref="F105:F132" si="6">D105-2*G105</f>
        <v>2330.6613999857536</v>
      </c>
      <c r="G105" s="151">
        <f t="shared" ref="G105:G132" si="7">_xlfn.STDEV.S(C76:C105)</f>
        <v>247.4526333404566</v>
      </c>
    </row>
    <row r="106" spans="2:7">
      <c r="B106" s="124">
        <v>42709</v>
      </c>
      <c r="C106" s="132">
        <v>2856</v>
      </c>
      <c r="D106" s="151">
        <f t="shared" si="4"/>
        <v>2837.7</v>
      </c>
      <c r="E106" s="151">
        <f t="shared" si="5"/>
        <v>3316.3466985877635</v>
      </c>
      <c r="F106" s="151">
        <f t="shared" si="6"/>
        <v>2359.0533014122361</v>
      </c>
      <c r="G106" s="151">
        <f t="shared" si="7"/>
        <v>239.32334929388185</v>
      </c>
    </row>
    <row r="107" spans="2:7">
      <c r="B107" s="124">
        <v>42710</v>
      </c>
      <c r="C107" s="132">
        <v>2711</v>
      </c>
      <c r="D107" s="151">
        <f t="shared" si="4"/>
        <v>2846.6666666666665</v>
      </c>
      <c r="E107" s="151">
        <f t="shared" si="5"/>
        <v>3304.2550476782276</v>
      </c>
      <c r="F107" s="151">
        <f t="shared" si="6"/>
        <v>2389.0782856551054</v>
      </c>
      <c r="G107" s="151">
        <f t="shared" si="7"/>
        <v>228.79419050578059</v>
      </c>
    </row>
    <row r="108" spans="2:7">
      <c r="B108" s="124">
        <v>42711</v>
      </c>
      <c r="C108" s="132">
        <v>2767</v>
      </c>
      <c r="D108" s="151">
        <f t="shared" si="4"/>
        <v>2857.9333333333334</v>
      </c>
      <c r="E108" s="151">
        <f t="shared" si="5"/>
        <v>3288.834532772556</v>
      </c>
      <c r="F108" s="151">
        <f t="shared" si="6"/>
        <v>2427.0321338941108</v>
      </c>
      <c r="G108" s="151">
        <f t="shared" si="7"/>
        <v>215.4505997196114</v>
      </c>
    </row>
    <row r="109" spans="2:7">
      <c r="B109" s="124">
        <v>42712</v>
      </c>
      <c r="C109" s="132">
        <v>2732</v>
      </c>
      <c r="D109" s="151">
        <f t="shared" si="4"/>
        <v>2868</v>
      </c>
      <c r="E109" s="151">
        <f t="shared" si="5"/>
        <v>3270.722116909757</v>
      </c>
      <c r="F109" s="151">
        <f t="shared" si="6"/>
        <v>2465.277883090243</v>
      </c>
      <c r="G109" s="151">
        <f t="shared" si="7"/>
        <v>201.36105845487842</v>
      </c>
    </row>
    <row r="110" spans="2:7">
      <c r="B110" s="124">
        <v>42713</v>
      </c>
      <c r="C110" s="132">
        <v>2708</v>
      </c>
      <c r="D110" s="151">
        <f t="shared" si="4"/>
        <v>2879.2333333333331</v>
      </c>
      <c r="E110" s="151">
        <f t="shared" si="5"/>
        <v>3241.3435026363281</v>
      </c>
      <c r="F110" s="151">
        <f t="shared" si="6"/>
        <v>2517.1231640303381</v>
      </c>
      <c r="G110" s="151">
        <f t="shared" si="7"/>
        <v>181.05508465149748</v>
      </c>
    </row>
    <row r="111" spans="2:7">
      <c r="B111" s="124">
        <v>42714</v>
      </c>
      <c r="C111" s="132">
        <v>2840</v>
      </c>
      <c r="D111" s="151">
        <f t="shared" si="4"/>
        <v>2890.4</v>
      </c>
      <c r="E111" s="151">
        <f t="shared" si="5"/>
        <v>3224.3203291309119</v>
      </c>
      <c r="F111" s="151">
        <f t="shared" si="6"/>
        <v>2556.4796708690883</v>
      </c>
      <c r="G111" s="151">
        <f t="shared" si="7"/>
        <v>166.96016456545598</v>
      </c>
    </row>
    <row r="112" spans="2:7">
      <c r="B112" s="124">
        <v>42715</v>
      </c>
      <c r="C112" s="132">
        <v>2725</v>
      </c>
      <c r="D112" s="151">
        <f t="shared" si="4"/>
        <v>2893.2333333333331</v>
      </c>
      <c r="E112" s="151">
        <f t="shared" si="5"/>
        <v>3219.7217271000454</v>
      </c>
      <c r="F112" s="151">
        <f t="shared" si="6"/>
        <v>2566.7449395666208</v>
      </c>
      <c r="G112" s="151">
        <f t="shared" si="7"/>
        <v>163.24419688335618</v>
      </c>
    </row>
    <row r="113" spans="2:7">
      <c r="B113" s="124">
        <v>42716</v>
      </c>
      <c r="C113" s="132">
        <v>2694</v>
      </c>
      <c r="D113" s="151">
        <f t="shared" si="4"/>
        <v>2893.7333333333331</v>
      </c>
      <c r="E113" s="151">
        <f t="shared" si="5"/>
        <v>3218.9074228696109</v>
      </c>
      <c r="F113" s="151">
        <f t="shared" si="6"/>
        <v>2568.5592437970554</v>
      </c>
      <c r="G113" s="151">
        <f t="shared" si="7"/>
        <v>162.58704476813884</v>
      </c>
    </row>
    <row r="114" spans="2:7">
      <c r="B114" s="124">
        <v>42717</v>
      </c>
      <c r="C114" s="132">
        <v>2660</v>
      </c>
      <c r="D114" s="151">
        <f t="shared" si="4"/>
        <v>2887.7333333333331</v>
      </c>
      <c r="E114" s="151">
        <f t="shared" si="5"/>
        <v>3223.4807479723468</v>
      </c>
      <c r="F114" s="151">
        <f t="shared" si="6"/>
        <v>2551.9859186943195</v>
      </c>
      <c r="G114" s="151">
        <f t="shared" si="7"/>
        <v>167.87370731950674</v>
      </c>
    </row>
    <row r="115" spans="2:7">
      <c r="B115" s="124">
        <v>42718</v>
      </c>
      <c r="C115" s="132">
        <v>2684</v>
      </c>
      <c r="D115" s="151">
        <f t="shared" si="4"/>
        <v>2884.0333333333333</v>
      </c>
      <c r="E115" s="151">
        <f t="shared" si="5"/>
        <v>3226.3908731326947</v>
      </c>
      <c r="F115" s="151">
        <f t="shared" si="6"/>
        <v>2541.675793533972</v>
      </c>
      <c r="G115" s="151">
        <f t="shared" si="7"/>
        <v>171.17876989968067</v>
      </c>
    </row>
    <row r="116" spans="2:7">
      <c r="B116" s="124">
        <v>42719</v>
      </c>
      <c r="C116" s="132">
        <v>2516</v>
      </c>
      <c r="D116" s="151">
        <f t="shared" si="4"/>
        <v>2868.1333333333332</v>
      </c>
      <c r="E116" s="151">
        <f t="shared" si="5"/>
        <v>3233.1091883054719</v>
      </c>
      <c r="F116" s="151">
        <f t="shared" si="6"/>
        <v>2503.1574783611945</v>
      </c>
      <c r="G116" s="151">
        <f t="shared" si="7"/>
        <v>182.4879274860694</v>
      </c>
    </row>
    <row r="117" spans="2:7">
      <c r="B117" s="124">
        <v>42720</v>
      </c>
      <c r="C117" s="132">
        <v>2545</v>
      </c>
      <c r="D117" s="151">
        <f t="shared" si="4"/>
        <v>2857.1</v>
      </c>
      <c r="E117" s="151">
        <f t="shared" si="5"/>
        <v>3240.6325279555826</v>
      </c>
      <c r="F117" s="151">
        <f t="shared" si="6"/>
        <v>2473.5674720444172</v>
      </c>
      <c r="G117" s="151">
        <f t="shared" si="7"/>
        <v>191.76626397779145</v>
      </c>
    </row>
    <row r="118" spans="2:7">
      <c r="B118" s="124">
        <v>42721</v>
      </c>
      <c r="C118" s="132">
        <v>2513</v>
      </c>
      <c r="D118" s="151">
        <f t="shared" si="4"/>
        <v>2841.7666666666669</v>
      </c>
      <c r="E118" s="151">
        <f t="shared" si="5"/>
        <v>3242.519986039702</v>
      </c>
      <c r="F118" s="151">
        <f t="shared" si="6"/>
        <v>2441.0133472936318</v>
      </c>
      <c r="G118" s="151">
        <f t="shared" si="7"/>
        <v>200.37665968651748</v>
      </c>
    </row>
    <row r="119" spans="2:7">
      <c r="B119" s="124">
        <v>42722</v>
      </c>
      <c r="C119" s="132">
        <v>2585</v>
      </c>
      <c r="D119" s="151">
        <f t="shared" si="4"/>
        <v>2833.9333333333334</v>
      </c>
      <c r="E119" s="151">
        <f t="shared" si="5"/>
        <v>3245.4884776112408</v>
      </c>
      <c r="F119" s="151">
        <f t="shared" si="6"/>
        <v>2422.378189055426</v>
      </c>
      <c r="G119" s="151">
        <f t="shared" si="7"/>
        <v>205.7775721389537</v>
      </c>
    </row>
    <row r="120" spans="2:7">
      <c r="B120" s="124">
        <v>42723</v>
      </c>
      <c r="C120" s="132">
        <v>2554</v>
      </c>
      <c r="D120" s="151">
        <f t="shared" si="4"/>
        <v>2823.5666666666666</v>
      </c>
      <c r="E120" s="151">
        <f t="shared" si="5"/>
        <v>3247.3690550127167</v>
      </c>
      <c r="F120" s="151">
        <f t="shared" si="6"/>
        <v>2399.7642783206165</v>
      </c>
      <c r="G120" s="151">
        <f t="shared" si="7"/>
        <v>211.90119417302495</v>
      </c>
    </row>
    <row r="121" spans="2:7">
      <c r="B121" s="124">
        <v>42724</v>
      </c>
      <c r="C121" s="132">
        <v>2472</v>
      </c>
      <c r="D121" s="151">
        <f t="shared" si="4"/>
        <v>2805.8</v>
      </c>
      <c r="E121" s="151">
        <f t="shared" si="5"/>
        <v>3242.6180872849823</v>
      </c>
      <c r="F121" s="151">
        <f t="shared" si="6"/>
        <v>2368.9819127150181</v>
      </c>
      <c r="G121" s="151">
        <f t="shared" si="7"/>
        <v>218.40904364249113</v>
      </c>
    </row>
    <row r="122" spans="2:7">
      <c r="B122" s="124">
        <v>42725</v>
      </c>
      <c r="C122" s="132">
        <v>2478</v>
      </c>
      <c r="D122" s="151">
        <f t="shared" si="4"/>
        <v>2781.7333333333331</v>
      </c>
      <c r="E122" s="151">
        <f t="shared" si="5"/>
        <v>3208.1143943519978</v>
      </c>
      <c r="F122" s="151">
        <f t="shared" si="6"/>
        <v>2355.3522723146684</v>
      </c>
      <c r="G122" s="151">
        <f t="shared" si="7"/>
        <v>213.1905305093324</v>
      </c>
    </row>
    <row r="123" spans="2:7">
      <c r="B123" s="124">
        <v>42726</v>
      </c>
      <c r="C123" s="132">
        <v>2522</v>
      </c>
      <c r="D123" s="151">
        <f t="shared" si="4"/>
        <v>2758.1333333333332</v>
      </c>
      <c r="E123" s="151">
        <f t="shared" si="5"/>
        <v>3159.4871572269431</v>
      </c>
      <c r="F123" s="151">
        <f t="shared" si="6"/>
        <v>2356.7795094397234</v>
      </c>
      <c r="G123" s="151">
        <f t="shared" si="7"/>
        <v>200.67691194680503</v>
      </c>
    </row>
    <row r="124" spans="2:7">
      <c r="B124" s="124">
        <v>42727</v>
      </c>
      <c r="C124" s="132">
        <v>2632</v>
      </c>
      <c r="D124" s="151">
        <f t="shared" si="4"/>
        <v>2741.0333333333333</v>
      </c>
      <c r="E124" s="151">
        <f t="shared" si="5"/>
        <v>3117.0995356245617</v>
      </c>
      <c r="F124" s="151">
        <f t="shared" si="6"/>
        <v>2364.9671310421049</v>
      </c>
      <c r="G124" s="151">
        <f t="shared" si="7"/>
        <v>188.03310114561421</v>
      </c>
    </row>
    <row r="125" spans="2:7">
      <c r="B125" s="124">
        <v>42728</v>
      </c>
      <c r="C125" s="132">
        <v>2697</v>
      </c>
      <c r="D125" s="151">
        <f t="shared" si="4"/>
        <v>2726.9333333333334</v>
      </c>
      <c r="E125" s="151">
        <f t="shared" si="5"/>
        <v>3074.8722631048877</v>
      </c>
      <c r="F125" s="151">
        <f t="shared" si="6"/>
        <v>2378.9944035617791</v>
      </c>
      <c r="G125" s="151">
        <f t="shared" si="7"/>
        <v>173.96946488577723</v>
      </c>
    </row>
    <row r="126" spans="2:7">
      <c r="B126" s="124">
        <v>42729</v>
      </c>
      <c r="C126" s="132">
        <v>2750</v>
      </c>
      <c r="D126" s="151">
        <f t="shared" si="4"/>
        <v>2710.2666666666669</v>
      </c>
      <c r="E126" s="151">
        <f t="shared" si="5"/>
        <v>2997.055274786178</v>
      </c>
      <c r="F126" s="151">
        <f t="shared" si="6"/>
        <v>2423.4780585471558</v>
      </c>
      <c r="G126" s="151">
        <f t="shared" si="7"/>
        <v>143.39430405975546</v>
      </c>
    </row>
    <row r="127" spans="2:7">
      <c r="B127" s="124">
        <v>42730</v>
      </c>
      <c r="C127" s="132">
        <v>2828</v>
      </c>
      <c r="D127" s="151">
        <f t="shared" si="4"/>
        <v>2704.8666666666668</v>
      </c>
      <c r="E127" s="151">
        <f t="shared" si="5"/>
        <v>2975.5061307886417</v>
      </c>
      <c r="F127" s="151">
        <f t="shared" si="6"/>
        <v>2434.2272025446919</v>
      </c>
      <c r="G127" s="151">
        <f t="shared" si="7"/>
        <v>135.31973206098758</v>
      </c>
    </row>
    <row r="128" spans="2:7">
      <c r="B128" s="124">
        <v>42731</v>
      </c>
      <c r="C128" s="132">
        <v>2820</v>
      </c>
      <c r="D128" s="151">
        <f t="shared" si="4"/>
        <v>2702.4666666666667</v>
      </c>
      <c r="E128" s="151">
        <f t="shared" si="5"/>
        <v>2967.4573539894782</v>
      </c>
      <c r="F128" s="151">
        <f t="shared" si="6"/>
        <v>2437.4759793438552</v>
      </c>
      <c r="G128" s="151">
        <f t="shared" si="7"/>
        <v>132.4953436614058</v>
      </c>
    </row>
    <row r="129" spans="2:7">
      <c r="B129" s="124">
        <v>42732</v>
      </c>
      <c r="C129" s="132">
        <v>2801</v>
      </c>
      <c r="D129" s="151">
        <f t="shared" si="4"/>
        <v>2705.6666666666665</v>
      </c>
      <c r="E129" s="151">
        <f t="shared" si="5"/>
        <v>2973.0913364766684</v>
      </c>
      <c r="F129" s="151">
        <f t="shared" si="6"/>
        <v>2438.2419968566646</v>
      </c>
      <c r="G129" s="151">
        <f t="shared" si="7"/>
        <v>133.71233490500092</v>
      </c>
    </row>
    <row r="130" spans="2:7">
      <c r="B130" s="124">
        <v>42733</v>
      </c>
      <c r="C130" s="132">
        <v>2720</v>
      </c>
      <c r="D130" s="151">
        <f t="shared" si="4"/>
        <v>2705.3333333333335</v>
      </c>
      <c r="E130" s="151">
        <f t="shared" si="5"/>
        <v>2972.6574080433011</v>
      </c>
      <c r="F130" s="151">
        <f t="shared" si="6"/>
        <v>2438.0092586233659</v>
      </c>
      <c r="G130" s="151">
        <f t="shared" si="7"/>
        <v>133.66203735498368</v>
      </c>
    </row>
    <row r="131" spans="2:7">
      <c r="B131" s="124">
        <v>42734</v>
      </c>
      <c r="C131" s="132">
        <v>2550</v>
      </c>
      <c r="D131" s="151">
        <f t="shared" si="4"/>
        <v>2697.6666666666665</v>
      </c>
      <c r="E131" s="151">
        <f t="shared" si="5"/>
        <v>2969.287768550349</v>
      </c>
      <c r="F131" s="151">
        <f t="shared" si="6"/>
        <v>2426.045564782984</v>
      </c>
      <c r="G131" s="151">
        <f t="shared" si="7"/>
        <v>135.81055094184117</v>
      </c>
    </row>
    <row r="132" spans="2:7">
      <c r="B132" s="125">
        <v>42735</v>
      </c>
      <c r="C132" s="156">
        <v>2507</v>
      </c>
      <c r="D132" s="153">
        <f t="shared" si="4"/>
        <v>2683.7333333333331</v>
      </c>
      <c r="E132" s="153">
        <f t="shared" si="5"/>
        <v>2949.9300111194539</v>
      </c>
      <c r="F132" s="153">
        <f t="shared" si="6"/>
        <v>2417.5366555472124</v>
      </c>
      <c r="G132" s="153">
        <f t="shared" si="7"/>
        <v>133.0983388930604</v>
      </c>
    </row>
  </sheetData>
  <phoneticPr fontId="7"/>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defaultColWidth="9.3125" defaultRowHeight="19.3"/>
  <cols>
    <col min="1" max="1" width="5.6875" style="41" customWidth="1"/>
    <col min="2" max="2" width="11.875" style="39" customWidth="1"/>
    <col min="3" max="16384" width="9.3125" style="39"/>
  </cols>
  <sheetData>
    <row r="2" spans="2:5">
      <c r="B2" s="38" t="s">
        <v>54</v>
      </c>
    </row>
    <row r="4" spans="2:5">
      <c r="B4" s="42" t="s">
        <v>55</v>
      </c>
    </row>
    <row r="5" spans="2:5">
      <c r="E5" s="43" t="s">
        <v>56</v>
      </c>
    </row>
    <row r="6" spans="2:5">
      <c r="E6" s="44" t="s">
        <v>57</v>
      </c>
    </row>
    <row r="7" spans="2:5">
      <c r="E7" s="43" t="s">
        <v>58</v>
      </c>
    </row>
    <row r="19" spans="2:6">
      <c r="B19" s="42" t="s">
        <v>59</v>
      </c>
    </row>
    <row r="20" spans="2:6">
      <c r="B20" s="45"/>
      <c r="F20" s="44" t="s">
        <v>60</v>
      </c>
    </row>
    <row r="21" spans="2:6">
      <c r="B21" s="41"/>
      <c r="C21" s="41"/>
      <c r="D21" s="41"/>
      <c r="E21" s="41"/>
      <c r="F21" s="44" t="s">
        <v>61</v>
      </c>
    </row>
    <row r="22" spans="2:6">
      <c r="B22" s="41"/>
      <c r="C22" s="41"/>
      <c r="D22" s="41"/>
      <c r="E22" s="41"/>
      <c r="F22" s="44" t="s">
        <v>62</v>
      </c>
    </row>
    <row r="23" spans="2:6">
      <c r="B23" s="41"/>
      <c r="C23" s="41"/>
      <c r="D23" s="41"/>
      <c r="E23" s="41"/>
      <c r="F23" s="46" t="s">
        <v>63</v>
      </c>
    </row>
    <row r="24" spans="2:6">
      <c r="B24" s="41"/>
      <c r="C24" s="41"/>
      <c r="D24" s="41"/>
      <c r="E24" s="41"/>
      <c r="F24" s="41"/>
    </row>
    <row r="25" spans="2:6">
      <c r="B25" s="41"/>
      <c r="C25" s="41"/>
      <c r="D25" s="41"/>
      <c r="E25" s="41"/>
      <c r="F25" s="41"/>
    </row>
    <row r="26" spans="2:6">
      <c r="B26" s="41"/>
      <c r="C26" s="41"/>
      <c r="D26" s="41"/>
      <c r="E26" s="41"/>
      <c r="F26" s="41"/>
    </row>
    <row r="27" spans="2:6">
      <c r="B27" s="41"/>
      <c r="C27" s="41"/>
      <c r="D27" s="41"/>
      <c r="E27" s="41"/>
      <c r="F27" s="41"/>
    </row>
    <row r="28" spans="2:6">
      <c r="B28" s="41"/>
      <c r="C28" s="41"/>
      <c r="D28" s="41"/>
      <c r="E28" s="41"/>
      <c r="F28" s="41"/>
    </row>
    <row r="29" spans="2:6">
      <c r="B29" s="47" t="s">
        <v>64</v>
      </c>
      <c r="C29" s="41"/>
      <c r="D29" s="41"/>
      <c r="E29" s="41"/>
      <c r="F29" s="41"/>
    </row>
    <row r="30" spans="2:6">
      <c r="B30" s="41"/>
      <c r="D30" s="41"/>
      <c r="E30" s="41"/>
      <c r="F30" s="41"/>
    </row>
    <row r="32" spans="2:6">
      <c r="B32" s="42" t="s">
        <v>65</v>
      </c>
    </row>
    <row r="33" spans="2:5">
      <c r="B33" s="43" t="s">
        <v>66</v>
      </c>
    </row>
    <row r="34" spans="2:5">
      <c r="B34" s="48" t="s">
        <v>67</v>
      </c>
      <c r="C34" s="49" t="s">
        <v>68</v>
      </c>
      <c r="D34" s="48" t="s">
        <v>69</v>
      </c>
      <c r="E34" s="44"/>
    </row>
    <row r="35" spans="2:5">
      <c r="B35" s="48" t="s">
        <v>70</v>
      </c>
      <c r="C35" s="49" t="s">
        <v>71</v>
      </c>
      <c r="D35" s="48" t="s">
        <v>72</v>
      </c>
      <c r="E35" s="44"/>
    </row>
    <row r="36" spans="2:5">
      <c r="B36" s="48" t="s">
        <v>73</v>
      </c>
      <c r="C36" s="49" t="s">
        <v>74</v>
      </c>
      <c r="D36" s="48" t="s">
        <v>75</v>
      </c>
      <c r="E36" s="44"/>
    </row>
    <row r="37" spans="2:5">
      <c r="B37" s="48" t="s">
        <v>76</v>
      </c>
      <c r="C37" s="49" t="s">
        <v>77</v>
      </c>
      <c r="D37" s="48" t="s">
        <v>78</v>
      </c>
      <c r="E37" s="44"/>
    </row>
  </sheetData>
  <phoneticPr fontId="7"/>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defaultColWidth="9.3125" defaultRowHeight="19.3"/>
  <cols>
    <col min="1" max="1" width="5.6875" style="39" customWidth="1"/>
    <col min="2" max="2" width="14.5625" style="39" customWidth="1"/>
    <col min="3" max="3" width="24.3125" style="39" customWidth="1"/>
    <col min="4" max="6" width="9.3125" style="39"/>
    <col min="7" max="7" width="22.6875" style="39" customWidth="1"/>
    <col min="8" max="16384" width="9.3125" style="39"/>
  </cols>
  <sheetData>
    <row r="2" spans="2:17" ht="23.15">
      <c r="B2" s="50" t="s">
        <v>79</v>
      </c>
      <c r="C2" s="51"/>
      <c r="D2" s="51"/>
      <c r="E2" s="41"/>
      <c r="F2" s="41"/>
      <c r="G2" s="41"/>
      <c r="J2" s="52" t="s">
        <v>80</v>
      </c>
    </row>
    <row r="3" spans="2:17">
      <c r="B3" s="53" t="s">
        <v>81</v>
      </c>
      <c r="C3" s="54" t="s">
        <v>82</v>
      </c>
      <c r="D3" s="158" t="s">
        <v>83</v>
      </c>
      <c r="E3" s="158"/>
      <c r="F3" s="158"/>
      <c r="G3" s="158"/>
    </row>
    <row r="4" spans="2:17">
      <c r="B4" s="55" t="s">
        <v>84</v>
      </c>
      <c r="C4" s="56" t="s">
        <v>85</v>
      </c>
      <c r="D4" s="159"/>
      <c r="E4" s="159"/>
      <c r="F4" s="159"/>
      <c r="G4" s="159"/>
      <c r="J4" s="38" t="s">
        <v>86</v>
      </c>
    </row>
    <row r="5" spans="2:17">
      <c r="B5" s="57" t="s">
        <v>87</v>
      </c>
      <c r="C5" s="58" t="s">
        <v>88</v>
      </c>
      <c r="D5" s="160" t="s">
        <v>89</v>
      </c>
      <c r="E5" s="160"/>
      <c r="F5" s="160"/>
      <c r="G5" s="160"/>
      <c r="P5" s="59" t="s">
        <v>90</v>
      </c>
    </row>
    <row r="6" spans="2:17">
      <c r="B6" s="55" t="s">
        <v>91</v>
      </c>
      <c r="C6" s="56" t="s">
        <v>92</v>
      </c>
      <c r="D6" s="157"/>
      <c r="E6" s="157"/>
      <c r="F6" s="157"/>
      <c r="G6" s="157"/>
      <c r="K6" s="60" t="s">
        <v>93</v>
      </c>
      <c r="L6" s="60" t="s">
        <v>94</v>
      </c>
      <c r="M6" s="60" t="s">
        <v>95</v>
      </c>
      <c r="N6" s="60" t="s">
        <v>96</v>
      </c>
      <c r="O6" s="60" t="s">
        <v>97</v>
      </c>
      <c r="P6" s="61" t="s">
        <v>23</v>
      </c>
    </row>
    <row r="7" spans="2:17">
      <c r="B7" s="62" t="s">
        <v>98</v>
      </c>
      <c r="C7" s="58" t="s">
        <v>99</v>
      </c>
      <c r="D7" s="160" t="s">
        <v>100</v>
      </c>
      <c r="E7" s="160"/>
      <c r="F7" s="160"/>
      <c r="G7" s="160"/>
      <c r="K7" s="63">
        <v>10</v>
      </c>
      <c r="L7" s="63">
        <v>4</v>
      </c>
      <c r="M7" s="63">
        <v>2</v>
      </c>
      <c r="N7" s="63">
        <v>5</v>
      </c>
      <c r="O7" s="63">
        <v>8</v>
      </c>
      <c r="P7" s="64">
        <f>AVERAGE(K7:O7)</f>
        <v>5.8</v>
      </c>
    </row>
    <row r="8" spans="2:17">
      <c r="B8" s="55" t="s">
        <v>101</v>
      </c>
      <c r="C8" s="65" t="s">
        <v>102</v>
      </c>
      <c r="D8" s="161"/>
      <c r="E8" s="161"/>
      <c r="F8" s="161"/>
      <c r="G8" s="161"/>
    </row>
    <row r="9" spans="2:17">
      <c r="B9" s="57" t="s">
        <v>87</v>
      </c>
      <c r="C9" s="66" t="s">
        <v>103</v>
      </c>
      <c r="D9" s="160" t="s">
        <v>104</v>
      </c>
      <c r="E9" s="160"/>
      <c r="F9" s="160"/>
      <c r="G9" s="160"/>
      <c r="J9" s="67" t="s">
        <v>105</v>
      </c>
      <c r="K9" s="68" t="s">
        <v>106</v>
      </c>
      <c r="L9" s="69"/>
      <c r="M9" s="69"/>
      <c r="N9" s="69"/>
      <c r="O9" s="69"/>
    </row>
    <row r="10" spans="2:17">
      <c r="B10" s="55" t="s">
        <v>107</v>
      </c>
      <c r="C10" s="65" t="s">
        <v>108</v>
      </c>
      <c r="D10" s="157"/>
      <c r="E10" s="157"/>
      <c r="F10" s="157"/>
      <c r="G10" s="157"/>
    </row>
    <row r="11" spans="2:17">
      <c r="B11" s="62" t="s">
        <v>109</v>
      </c>
      <c r="C11" s="66" t="s">
        <v>110</v>
      </c>
      <c r="D11" s="160" t="s">
        <v>111</v>
      </c>
      <c r="E11" s="160"/>
      <c r="F11" s="160"/>
      <c r="G11" s="160"/>
    </row>
    <row r="12" spans="2:17">
      <c r="B12" s="55" t="s">
        <v>98</v>
      </c>
      <c r="C12" s="56" t="s">
        <v>112</v>
      </c>
      <c r="D12" s="161" t="s">
        <v>113</v>
      </c>
      <c r="E12" s="161"/>
      <c r="F12" s="161"/>
      <c r="G12" s="161"/>
      <c r="J12" s="38" t="s">
        <v>114</v>
      </c>
    </row>
    <row r="13" spans="2:17">
      <c r="B13" s="62" t="s">
        <v>109</v>
      </c>
      <c r="C13" s="58" t="s">
        <v>115</v>
      </c>
      <c r="D13" s="160" t="s">
        <v>116</v>
      </c>
      <c r="E13" s="160"/>
      <c r="F13" s="160"/>
      <c r="G13" s="160"/>
      <c r="J13" s="59"/>
      <c r="K13" s="59"/>
      <c r="L13" s="59"/>
      <c r="M13" s="59"/>
      <c r="N13" s="59"/>
      <c r="O13" s="59" t="s">
        <v>90</v>
      </c>
      <c r="P13" s="59"/>
      <c r="Q13" s="59"/>
    </row>
    <row r="14" spans="2:17">
      <c r="B14" s="70" t="s">
        <v>117</v>
      </c>
      <c r="C14" s="56" t="s">
        <v>118</v>
      </c>
      <c r="D14" s="157" t="s">
        <v>119</v>
      </c>
      <c r="E14" s="157"/>
      <c r="F14" s="157"/>
      <c r="G14" s="157"/>
      <c r="K14" s="71" t="s">
        <v>95</v>
      </c>
      <c r="L14" s="71" t="s">
        <v>94</v>
      </c>
      <c r="M14" s="72" t="s">
        <v>96</v>
      </c>
      <c r="N14" s="71" t="s">
        <v>97</v>
      </c>
      <c r="O14" s="71" t="s">
        <v>93</v>
      </c>
    </row>
    <row r="15" spans="2:17">
      <c r="B15" s="62" t="s">
        <v>120</v>
      </c>
      <c r="C15" s="58" t="s">
        <v>121</v>
      </c>
      <c r="D15" s="162" t="s">
        <v>122</v>
      </c>
      <c r="E15" s="162"/>
      <c r="F15" s="162"/>
      <c r="G15" s="162"/>
      <c r="K15" s="73">
        <v>2</v>
      </c>
      <c r="L15" s="73">
        <v>4</v>
      </c>
      <c r="M15" s="74">
        <v>5</v>
      </c>
      <c r="N15" s="73">
        <v>8</v>
      </c>
      <c r="O15" s="73">
        <v>10</v>
      </c>
    </row>
    <row r="16" spans="2:17">
      <c r="B16" s="55" t="s">
        <v>123</v>
      </c>
      <c r="C16" s="56" t="s">
        <v>124</v>
      </c>
      <c r="D16" s="157" t="s">
        <v>125</v>
      </c>
      <c r="E16" s="157"/>
      <c r="F16" s="157"/>
      <c r="G16" s="157"/>
    </row>
    <row r="17" spans="10:19">
      <c r="J17" s="75" t="s">
        <v>126</v>
      </c>
      <c r="K17" s="76" t="s">
        <v>127</v>
      </c>
      <c r="L17" s="77"/>
      <c r="M17" s="77"/>
      <c r="N17" s="77"/>
      <c r="O17" s="77"/>
      <c r="S17" s="42" t="s">
        <v>128</v>
      </c>
    </row>
    <row r="18" spans="10:19">
      <c r="S18" s="42" t="s">
        <v>129</v>
      </c>
    </row>
    <row r="19" spans="10:19">
      <c r="K19" s="38" t="s">
        <v>130</v>
      </c>
    </row>
    <row r="20" spans="10:19">
      <c r="K20" s="71" t="s">
        <v>95</v>
      </c>
      <c r="L20" s="71" t="s">
        <v>94</v>
      </c>
      <c r="M20" s="72" t="s">
        <v>96</v>
      </c>
      <c r="N20" s="72" t="s">
        <v>131</v>
      </c>
      <c r="O20" s="71" t="s">
        <v>97</v>
      </c>
      <c r="P20" s="71" t="s">
        <v>93</v>
      </c>
    </row>
    <row r="21" spans="10:19">
      <c r="K21" s="73">
        <v>2</v>
      </c>
      <c r="L21" s="73">
        <v>4</v>
      </c>
      <c r="M21" s="74">
        <v>5</v>
      </c>
      <c r="N21" s="74">
        <v>7</v>
      </c>
      <c r="O21" s="73">
        <v>8</v>
      </c>
      <c r="P21" s="73">
        <v>10</v>
      </c>
    </row>
    <row r="23" spans="10:19">
      <c r="J23" s="75" t="s">
        <v>126</v>
      </c>
      <c r="K23" s="76" t="s">
        <v>132</v>
      </c>
      <c r="L23" s="77"/>
      <c r="M23" s="77"/>
      <c r="N23" s="77"/>
      <c r="O23" s="77"/>
      <c r="P23" s="77"/>
    </row>
    <row r="26" spans="10:19">
      <c r="J26" s="38" t="s">
        <v>133</v>
      </c>
    </row>
    <row r="27" spans="10:19">
      <c r="L27" s="39" t="s">
        <v>134</v>
      </c>
      <c r="M27" s="39" t="s">
        <v>135</v>
      </c>
      <c r="N27" s="39" t="s">
        <v>134</v>
      </c>
      <c r="O27" s="39" t="s">
        <v>134</v>
      </c>
      <c r="P27" s="39" t="s">
        <v>134</v>
      </c>
      <c r="Q27" s="39" t="s">
        <v>134</v>
      </c>
      <c r="R27" s="59" t="s">
        <v>90</v>
      </c>
    </row>
    <row r="28" spans="10:19">
      <c r="J28" s="63"/>
      <c r="K28" s="60" t="s">
        <v>136</v>
      </c>
      <c r="L28" s="60" t="s">
        <v>137</v>
      </c>
      <c r="M28" s="60" t="s">
        <v>138</v>
      </c>
      <c r="N28" s="60" t="s">
        <v>139</v>
      </c>
      <c r="O28" s="60" t="s">
        <v>140</v>
      </c>
      <c r="P28" s="60" t="s">
        <v>141</v>
      </c>
      <c r="Q28" s="60" t="s">
        <v>142</v>
      </c>
      <c r="R28" s="60" t="s">
        <v>35</v>
      </c>
    </row>
    <row r="29" spans="10:19">
      <c r="J29" s="60" t="s">
        <v>93</v>
      </c>
      <c r="K29" s="63">
        <v>10</v>
      </c>
      <c r="L29" s="163">
        <f>AVERAGE(K29:K33)</f>
        <v>5.8</v>
      </c>
      <c r="M29" s="63">
        <f>K29-L29</f>
        <v>4.2</v>
      </c>
      <c r="N29" s="78">
        <f>M29^2</f>
        <v>17.64</v>
      </c>
      <c r="O29" s="166">
        <f>SUM(N29:N33)</f>
        <v>40.800000000000004</v>
      </c>
      <c r="P29" s="166">
        <f>O29/5</f>
        <v>8.16</v>
      </c>
      <c r="Q29" s="166">
        <f>SQRT(P29)</f>
        <v>2.8565713714171399</v>
      </c>
      <c r="R29" s="166">
        <f>Q29</f>
        <v>2.8565713714171399</v>
      </c>
    </row>
    <row r="30" spans="10:19">
      <c r="J30" s="60" t="s">
        <v>94</v>
      </c>
      <c r="K30" s="63">
        <v>4</v>
      </c>
      <c r="L30" s="164"/>
      <c r="M30" s="63">
        <f>K30-L29</f>
        <v>-1.7999999999999998</v>
      </c>
      <c r="N30" s="78">
        <f>M30^2</f>
        <v>3.2399999999999993</v>
      </c>
      <c r="O30" s="166"/>
      <c r="P30" s="166"/>
      <c r="Q30" s="166"/>
      <c r="R30" s="166"/>
    </row>
    <row r="31" spans="10:19">
      <c r="J31" s="60" t="s">
        <v>95</v>
      </c>
      <c r="K31" s="63">
        <v>2</v>
      </c>
      <c r="L31" s="164"/>
      <c r="M31" s="63">
        <f>K31-L29</f>
        <v>-3.8</v>
      </c>
      <c r="N31" s="78">
        <f>M31^2</f>
        <v>14.44</v>
      </c>
      <c r="O31" s="166"/>
      <c r="P31" s="166"/>
      <c r="Q31" s="166"/>
      <c r="R31" s="166"/>
    </row>
    <row r="32" spans="10:19">
      <c r="J32" s="60" t="s">
        <v>96</v>
      </c>
      <c r="K32" s="63">
        <v>5</v>
      </c>
      <c r="L32" s="164"/>
      <c r="M32" s="63">
        <f>K32-L29</f>
        <v>-0.79999999999999982</v>
      </c>
      <c r="N32" s="78">
        <f>M32^2</f>
        <v>0.63999999999999968</v>
      </c>
      <c r="O32" s="166"/>
      <c r="P32" s="166"/>
      <c r="Q32" s="166"/>
      <c r="R32" s="166"/>
    </row>
    <row r="33" spans="10:18">
      <c r="J33" s="79" t="s">
        <v>97</v>
      </c>
      <c r="K33" s="63">
        <v>8</v>
      </c>
      <c r="L33" s="165"/>
      <c r="M33" s="63">
        <f>K33-L29</f>
        <v>2.2000000000000002</v>
      </c>
      <c r="N33" s="78">
        <f>M33^2</f>
        <v>4.8400000000000007</v>
      </c>
      <c r="O33" s="166"/>
      <c r="P33" s="166"/>
      <c r="Q33" s="166"/>
      <c r="R33" s="166"/>
    </row>
    <row r="34" spans="10:18">
      <c r="J34" s="80" t="s">
        <v>143</v>
      </c>
    </row>
    <row r="35" spans="10:18">
      <c r="J35" s="81" t="s">
        <v>144</v>
      </c>
    </row>
    <row r="36" spans="10:18">
      <c r="J36" s="82" t="s">
        <v>145</v>
      </c>
    </row>
    <row r="37" spans="10:18">
      <c r="J37" s="82" t="s">
        <v>146</v>
      </c>
    </row>
    <row r="38" spans="10:18">
      <c r="J38" s="82" t="s">
        <v>147</v>
      </c>
    </row>
    <row r="40" spans="10:18">
      <c r="J40" s="83" t="s">
        <v>148</v>
      </c>
    </row>
    <row r="41" spans="10:18">
      <c r="J41" s="167" t="s">
        <v>117</v>
      </c>
      <c r="K41" s="159"/>
      <c r="L41" s="161" t="s">
        <v>118</v>
      </c>
      <c r="M41" s="161"/>
      <c r="N41" s="84">
        <f>STDEV(K29:K33)</f>
        <v>3.1937438845342627</v>
      </c>
    </row>
    <row r="42" spans="10:18">
      <c r="J42" s="168" t="s">
        <v>120</v>
      </c>
      <c r="K42" s="168"/>
      <c r="L42" s="160" t="s">
        <v>121</v>
      </c>
      <c r="M42" s="160"/>
      <c r="N42" s="85">
        <f>_xlfn.STDEV.P(K29:K33)</f>
        <v>2.8565713714171399</v>
      </c>
    </row>
    <row r="43" spans="10:18">
      <c r="J43" s="159" t="s">
        <v>123</v>
      </c>
      <c r="K43" s="159"/>
      <c r="L43" s="161" t="s">
        <v>124</v>
      </c>
      <c r="M43" s="161"/>
      <c r="N43" s="84">
        <f>_xlfn.STDEV.S(K29:K33)</f>
        <v>3.1937438845342627</v>
      </c>
    </row>
    <row r="44" spans="10:18">
      <c r="J44" s="86" t="s">
        <v>149</v>
      </c>
    </row>
    <row r="46" spans="10:18">
      <c r="J46" s="63"/>
      <c r="K46" s="60" t="s">
        <v>136</v>
      </c>
      <c r="L46" s="60" t="s">
        <v>137</v>
      </c>
      <c r="M46" s="60" t="s">
        <v>138</v>
      </c>
      <c r="N46" s="60" t="s">
        <v>139</v>
      </c>
      <c r="O46" s="60" t="s">
        <v>140</v>
      </c>
      <c r="P46" s="60" t="s">
        <v>141</v>
      </c>
      <c r="Q46" s="60" t="s">
        <v>150</v>
      </c>
      <c r="R46" s="60" t="s">
        <v>35</v>
      </c>
    </row>
    <row r="47" spans="10:18">
      <c r="J47" s="60" t="s">
        <v>93</v>
      </c>
      <c r="K47" s="63">
        <v>10</v>
      </c>
      <c r="L47" s="163">
        <f>AVERAGE(K47:K51)</f>
        <v>5.8</v>
      </c>
      <c r="M47" s="63">
        <f>K47-L47</f>
        <v>4.2</v>
      </c>
      <c r="N47" s="78">
        <f>M47^2</f>
        <v>17.64</v>
      </c>
      <c r="O47" s="166">
        <f>SUM(N47:N51)</f>
        <v>40.800000000000004</v>
      </c>
      <c r="P47" s="166">
        <f>O47/4</f>
        <v>10.200000000000001</v>
      </c>
      <c r="Q47" s="166">
        <f>SQRT(P47)</f>
        <v>3.1937438845342627</v>
      </c>
      <c r="R47" s="173">
        <f>Q47</f>
        <v>3.1937438845342627</v>
      </c>
    </row>
    <row r="48" spans="10:18">
      <c r="J48" s="60" t="s">
        <v>94</v>
      </c>
      <c r="K48" s="63">
        <v>4</v>
      </c>
      <c r="L48" s="164"/>
      <c r="M48" s="63">
        <f>K48-L47</f>
        <v>-1.7999999999999998</v>
      </c>
      <c r="N48" s="78">
        <f>M48^2</f>
        <v>3.2399999999999993</v>
      </c>
      <c r="O48" s="166"/>
      <c r="P48" s="166"/>
      <c r="Q48" s="166"/>
      <c r="R48" s="173"/>
    </row>
    <row r="49" spans="10:18">
      <c r="J49" s="60" t="s">
        <v>95</v>
      </c>
      <c r="K49" s="63">
        <v>2</v>
      </c>
      <c r="L49" s="164"/>
      <c r="M49" s="63">
        <f>K49-L47</f>
        <v>-3.8</v>
      </c>
      <c r="N49" s="78">
        <f>M49^2</f>
        <v>14.44</v>
      </c>
      <c r="O49" s="166"/>
      <c r="P49" s="166"/>
      <c r="Q49" s="166"/>
      <c r="R49" s="173"/>
    </row>
    <row r="50" spans="10:18">
      <c r="J50" s="60" t="s">
        <v>96</v>
      </c>
      <c r="K50" s="63">
        <v>5</v>
      </c>
      <c r="L50" s="164"/>
      <c r="M50" s="63">
        <f>K50-L47</f>
        <v>-0.79999999999999982</v>
      </c>
      <c r="N50" s="78">
        <f>M50^2</f>
        <v>0.63999999999999968</v>
      </c>
      <c r="O50" s="166"/>
      <c r="P50" s="166"/>
      <c r="Q50" s="166"/>
      <c r="R50" s="173"/>
    </row>
    <row r="51" spans="10:18">
      <c r="J51" s="60" t="s">
        <v>97</v>
      </c>
      <c r="K51" s="63">
        <v>8</v>
      </c>
      <c r="L51" s="165"/>
      <c r="M51" s="63">
        <f>K51-L47</f>
        <v>2.2000000000000002</v>
      </c>
      <c r="N51" s="78">
        <f>M51^2</f>
        <v>4.8400000000000007</v>
      </c>
      <c r="O51" s="166"/>
      <c r="P51" s="166"/>
      <c r="Q51" s="166"/>
      <c r="R51" s="173"/>
    </row>
    <row r="52" spans="10:18">
      <c r="P52" s="87" t="s">
        <v>151</v>
      </c>
      <c r="Q52" s="86" t="s">
        <v>152</v>
      </c>
    </row>
    <row r="54" spans="10:18">
      <c r="J54" s="63"/>
      <c r="K54" s="60" t="s">
        <v>136</v>
      </c>
      <c r="L54" s="60" t="s">
        <v>137</v>
      </c>
      <c r="M54" s="60" t="s">
        <v>138</v>
      </c>
      <c r="N54" s="60" t="s">
        <v>139</v>
      </c>
      <c r="O54" s="60" t="s">
        <v>140</v>
      </c>
      <c r="P54" s="60" t="s">
        <v>141</v>
      </c>
      <c r="Q54" s="60" t="s">
        <v>142</v>
      </c>
      <c r="R54" s="60" t="s">
        <v>35</v>
      </c>
    </row>
    <row r="55" spans="10:18">
      <c r="J55" s="60" t="s">
        <v>93</v>
      </c>
      <c r="K55" s="63">
        <v>10</v>
      </c>
      <c r="L55" s="169">
        <f>AVERAGE(K55:K59)</f>
        <v>5.8</v>
      </c>
      <c r="M55" s="63">
        <f>K55-L55</f>
        <v>4.2</v>
      </c>
      <c r="N55" s="78">
        <f>M55^2</f>
        <v>17.64</v>
      </c>
      <c r="O55" s="166">
        <f>SUM(N55:N59)</f>
        <v>40.800000000000004</v>
      </c>
      <c r="P55" s="166">
        <f>O55/5</f>
        <v>8.16</v>
      </c>
      <c r="Q55" s="166">
        <f>SQRT(P55)</f>
        <v>2.8565713714171399</v>
      </c>
      <c r="R55" s="172">
        <f>Q55</f>
        <v>2.8565713714171399</v>
      </c>
    </row>
    <row r="56" spans="10:18">
      <c r="J56" s="60" t="s">
        <v>94</v>
      </c>
      <c r="K56" s="63">
        <v>4</v>
      </c>
      <c r="L56" s="170"/>
      <c r="M56" s="63">
        <f>K56-L55</f>
        <v>-1.7999999999999998</v>
      </c>
      <c r="N56" s="78">
        <f>M56^2</f>
        <v>3.2399999999999993</v>
      </c>
      <c r="O56" s="166"/>
      <c r="P56" s="166"/>
      <c r="Q56" s="166"/>
      <c r="R56" s="172"/>
    </row>
    <row r="57" spans="10:18">
      <c r="J57" s="60" t="s">
        <v>95</v>
      </c>
      <c r="K57" s="63">
        <v>2</v>
      </c>
      <c r="L57" s="170"/>
      <c r="M57" s="63">
        <f>K57-L55</f>
        <v>-3.8</v>
      </c>
      <c r="N57" s="78">
        <f>M57^2</f>
        <v>14.44</v>
      </c>
      <c r="O57" s="166"/>
      <c r="P57" s="166"/>
      <c r="Q57" s="166"/>
      <c r="R57" s="172"/>
    </row>
    <row r="58" spans="10:18">
      <c r="J58" s="60" t="s">
        <v>96</v>
      </c>
      <c r="K58" s="63">
        <v>5</v>
      </c>
      <c r="L58" s="170"/>
      <c r="M58" s="63">
        <f>K58-L55</f>
        <v>-0.79999999999999982</v>
      </c>
      <c r="N58" s="78">
        <f>M58^2</f>
        <v>0.63999999999999968</v>
      </c>
      <c r="O58" s="166"/>
      <c r="P58" s="166"/>
      <c r="Q58" s="166"/>
      <c r="R58" s="172"/>
    </row>
    <row r="59" spans="10:18">
      <c r="J59" s="60" t="s">
        <v>97</v>
      </c>
      <c r="K59" s="63">
        <v>8</v>
      </c>
      <c r="L59" s="171"/>
      <c r="M59" s="63">
        <f>K59-L55</f>
        <v>2.2000000000000002</v>
      </c>
      <c r="N59" s="78">
        <f>M59^2</f>
        <v>4.8400000000000007</v>
      </c>
      <c r="O59" s="166"/>
      <c r="P59" s="166"/>
      <c r="Q59" s="166"/>
      <c r="R59" s="172"/>
    </row>
    <row r="60" spans="10:18">
      <c r="P60" s="87" t="s">
        <v>153</v>
      </c>
      <c r="Q60" s="86" t="s">
        <v>154</v>
      </c>
    </row>
  </sheetData>
  <mergeCells count="35">
    <mergeCell ref="L47:L51"/>
    <mergeCell ref="O47:O51"/>
    <mergeCell ref="P47:P51"/>
    <mergeCell ref="Q47:Q51"/>
    <mergeCell ref="R47:R51"/>
    <mergeCell ref="L55:L59"/>
    <mergeCell ref="O55:O59"/>
    <mergeCell ref="P55:P59"/>
    <mergeCell ref="Q55:Q59"/>
    <mergeCell ref="R55:R59"/>
    <mergeCell ref="R29:R33"/>
    <mergeCell ref="J41:K41"/>
    <mergeCell ref="L41:M41"/>
    <mergeCell ref="J42:K42"/>
    <mergeCell ref="L42:M42"/>
    <mergeCell ref="O29:O33"/>
    <mergeCell ref="P29:P33"/>
    <mergeCell ref="Q29:Q33"/>
    <mergeCell ref="J43:K43"/>
    <mergeCell ref="L43:M43"/>
    <mergeCell ref="D15:G15"/>
    <mergeCell ref="D16:G16"/>
    <mergeCell ref="L29:L33"/>
    <mergeCell ref="D14:G14"/>
    <mergeCell ref="D3:G3"/>
    <mergeCell ref="D4:G4"/>
    <mergeCell ref="D5:G5"/>
    <mergeCell ref="D6:G6"/>
    <mergeCell ref="D7:G7"/>
    <mergeCell ref="D8:G8"/>
    <mergeCell ref="D9:G9"/>
    <mergeCell ref="D10:G10"/>
    <mergeCell ref="D11:G11"/>
    <mergeCell ref="D12:G12"/>
    <mergeCell ref="D13:G13"/>
  </mergeCells>
  <phoneticPr fontId="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61EF-D688-AD4F-A601-F688854651E6}">
  <dimension ref="B8:T113"/>
  <sheetViews>
    <sheetView tabSelected="1" zoomScaleNormal="100" workbookViewId="0"/>
  </sheetViews>
  <sheetFormatPr defaultColWidth="13.6875" defaultRowHeight="18.45"/>
  <cols>
    <col min="1" max="1" width="5.6875" style="1" customWidth="1"/>
    <col min="2" max="16384" width="13.6875" style="1"/>
  </cols>
  <sheetData>
    <row r="8" spans="2:20" ht="18.899999999999999" thickBot="1"/>
    <row r="9" spans="2:20" ht="18.899999999999999" thickBot="1">
      <c r="B9" s="2" t="s">
        <v>9</v>
      </c>
      <c r="C9" s="2" t="s">
        <v>10</v>
      </c>
      <c r="D9" s="10"/>
      <c r="E9" s="3" t="s">
        <v>0</v>
      </c>
      <c r="F9" s="4"/>
      <c r="G9" s="4"/>
      <c r="I9" s="23" t="s">
        <v>1</v>
      </c>
    </row>
    <row r="10" spans="2:20">
      <c r="B10" s="5">
        <v>3510.4906367741619</v>
      </c>
      <c r="C10" s="5">
        <v>302.69168135805154</v>
      </c>
      <c r="D10" s="4"/>
      <c r="I10" s="147" t="s">
        <v>211</v>
      </c>
      <c r="J10" s="101"/>
      <c r="K10" s="101"/>
      <c r="L10" s="101"/>
      <c r="M10" s="101"/>
      <c r="N10" s="101"/>
      <c r="O10" s="147" t="s">
        <v>212</v>
      </c>
      <c r="P10" s="101"/>
      <c r="Q10" s="101"/>
      <c r="R10" s="101"/>
      <c r="S10" s="101"/>
      <c r="T10" s="101"/>
    </row>
    <row r="11" spans="2:20">
      <c r="B11" s="5">
        <v>2997.306178208974</v>
      </c>
      <c r="C11" s="5">
        <v>346.61798745789014</v>
      </c>
      <c r="D11" s="4"/>
      <c r="E11" s="146"/>
      <c r="F11" s="6" t="s">
        <v>14</v>
      </c>
      <c r="G11" s="6" t="s">
        <v>15</v>
      </c>
      <c r="I11" s="8" t="s">
        <v>3</v>
      </c>
      <c r="J11" s="8" t="s">
        <v>4</v>
      </c>
      <c r="O11" s="8" t="s">
        <v>3</v>
      </c>
      <c r="P11" s="8" t="s">
        <v>4</v>
      </c>
    </row>
    <row r="12" spans="2:20">
      <c r="B12" s="5">
        <v>2795.1923817755101</v>
      </c>
      <c r="C12" s="5">
        <v>281.32007836410077</v>
      </c>
      <c r="D12" s="4"/>
      <c r="E12" s="6" t="s">
        <v>2</v>
      </c>
      <c r="F12" s="7"/>
      <c r="G12" s="7"/>
      <c r="I12" s="7" t="s">
        <v>213</v>
      </c>
      <c r="J12" s="7">
        <v>2600</v>
      </c>
      <c r="O12" s="7" t="s">
        <v>224</v>
      </c>
      <c r="P12" s="7">
        <v>260</v>
      </c>
    </row>
    <row r="13" spans="2:20">
      <c r="B13" s="5">
        <v>2975.1295082723382</v>
      </c>
      <c r="C13" s="5">
        <v>328.10363256988114</v>
      </c>
      <c r="D13" s="4"/>
      <c r="E13" s="6" t="s">
        <v>5</v>
      </c>
      <c r="F13" s="7"/>
      <c r="G13" s="7"/>
      <c r="I13" s="7" t="s">
        <v>214</v>
      </c>
      <c r="J13" s="7">
        <v>2900</v>
      </c>
      <c r="O13" s="7" t="s">
        <v>225</v>
      </c>
      <c r="P13" s="7">
        <v>280</v>
      </c>
    </row>
    <row r="14" spans="2:20">
      <c r="B14" s="5">
        <v>4004.6579910430705</v>
      </c>
      <c r="C14" s="5">
        <v>268.12738455213065</v>
      </c>
      <c r="D14" s="4"/>
      <c r="E14" s="6" t="s">
        <v>6</v>
      </c>
      <c r="F14" s="7"/>
      <c r="G14" s="7"/>
      <c r="I14" s="7" t="s">
        <v>215</v>
      </c>
      <c r="J14" s="7">
        <v>3200</v>
      </c>
      <c r="O14" s="7" t="s">
        <v>226</v>
      </c>
      <c r="P14" s="7">
        <v>300</v>
      </c>
    </row>
    <row r="15" spans="2:20">
      <c r="B15" s="5">
        <v>4065.0796980242717</v>
      </c>
      <c r="C15" s="5">
        <v>296.62224166954468</v>
      </c>
      <c r="D15" s="4"/>
      <c r="E15" s="6" t="s">
        <v>7</v>
      </c>
      <c r="F15" s="7"/>
      <c r="G15" s="7"/>
      <c r="I15" s="7" t="s">
        <v>216</v>
      </c>
      <c r="J15" s="7">
        <v>3500</v>
      </c>
      <c r="O15" s="7" t="s">
        <v>227</v>
      </c>
      <c r="P15" s="7">
        <v>320</v>
      </c>
    </row>
    <row r="16" spans="2:20">
      <c r="B16" s="5">
        <v>3259.0779752863104</v>
      </c>
      <c r="C16" s="5">
        <v>294.75827121624764</v>
      </c>
      <c r="D16" s="4"/>
      <c r="E16" s="6" t="s">
        <v>8</v>
      </c>
      <c r="F16" s="7"/>
      <c r="G16" s="7"/>
      <c r="I16" s="7" t="s">
        <v>217</v>
      </c>
      <c r="J16" s="7">
        <v>3800</v>
      </c>
      <c r="O16" s="7" t="s">
        <v>228</v>
      </c>
      <c r="P16" s="7">
        <v>340</v>
      </c>
    </row>
    <row r="17" spans="2:16">
      <c r="B17" s="5">
        <v>2964.0283210034549</v>
      </c>
      <c r="C17" s="5">
        <v>307.24307768787975</v>
      </c>
      <c r="D17" s="4"/>
      <c r="E17" s="6" t="s">
        <v>236</v>
      </c>
      <c r="F17" s="7"/>
      <c r="G17" s="7"/>
      <c r="I17" s="7" t="s">
        <v>218</v>
      </c>
      <c r="J17" s="7">
        <v>4100</v>
      </c>
      <c r="O17" s="7" t="s">
        <v>229</v>
      </c>
      <c r="P17" s="7">
        <v>360</v>
      </c>
    </row>
    <row r="18" spans="2:16">
      <c r="B18" s="5">
        <v>3018.0227018848818</v>
      </c>
      <c r="C18" s="5">
        <v>323.32295806555095</v>
      </c>
      <c r="D18" s="4"/>
      <c r="E18" s="6" t="s">
        <v>235</v>
      </c>
      <c r="F18" s="7"/>
      <c r="G18" s="7"/>
      <c r="I18" s="7" t="s">
        <v>219</v>
      </c>
      <c r="J18" s="7">
        <v>4400</v>
      </c>
      <c r="O18" s="7" t="s">
        <v>230</v>
      </c>
      <c r="P18" s="7">
        <v>380</v>
      </c>
    </row>
    <row r="19" spans="2:16">
      <c r="B19" s="5">
        <v>2798.0939488098156</v>
      </c>
      <c r="C19" s="5">
        <v>278.48898998916098</v>
      </c>
      <c r="D19" s="4"/>
      <c r="E19" s="4"/>
      <c r="F19" s="4"/>
      <c r="G19" s="4"/>
      <c r="I19" s="7" t="s">
        <v>220</v>
      </c>
      <c r="J19" s="7">
        <v>4700</v>
      </c>
      <c r="O19" s="7" t="s">
        <v>231</v>
      </c>
      <c r="P19" s="7">
        <v>400</v>
      </c>
    </row>
    <row r="20" spans="2:16">
      <c r="B20" s="5">
        <v>3479.8896906688078</v>
      </c>
      <c r="C20" s="5">
        <v>333.15388814981026</v>
      </c>
      <c r="D20" s="4"/>
      <c r="E20" s="4"/>
      <c r="F20" s="4"/>
      <c r="G20" s="4"/>
      <c r="I20" s="7" t="s">
        <v>221</v>
      </c>
      <c r="J20" s="7">
        <v>5000</v>
      </c>
      <c r="O20" s="7" t="s">
        <v>232</v>
      </c>
      <c r="P20" s="7">
        <v>420</v>
      </c>
    </row>
    <row r="21" spans="2:16">
      <c r="B21" s="5">
        <v>3375.632244512306</v>
      </c>
      <c r="C21" s="5">
        <v>281.86298916211035</v>
      </c>
      <c r="D21" s="4"/>
      <c r="E21" s="4"/>
      <c r="F21" s="4"/>
      <c r="G21" s="4"/>
      <c r="I21" s="7" t="s">
        <v>222</v>
      </c>
      <c r="J21" s="7">
        <v>5300</v>
      </c>
      <c r="O21" s="7" t="s">
        <v>233</v>
      </c>
      <c r="P21" s="7">
        <v>440</v>
      </c>
    </row>
    <row r="22" spans="2:16">
      <c r="B22" s="5">
        <v>3558.8889016051116</v>
      </c>
      <c r="C22" s="5">
        <v>311.69716274797639</v>
      </c>
      <c r="D22" s="4"/>
      <c r="E22" s="4"/>
      <c r="F22" s="4"/>
      <c r="G22" s="4"/>
      <c r="I22" s="7" t="s">
        <v>223</v>
      </c>
      <c r="J22" s="7">
        <v>5600</v>
      </c>
      <c r="O22" s="7" t="s">
        <v>234</v>
      </c>
      <c r="P22" s="7">
        <v>460</v>
      </c>
    </row>
    <row r="23" spans="2:16" ht="19.3">
      <c r="B23" s="5">
        <v>2569.3887083315972</v>
      </c>
      <c r="C23" s="5">
        <v>328.46476315874588</v>
      </c>
      <c r="D23" s="4"/>
      <c r="E23" s="4"/>
      <c r="F23" s="4"/>
      <c r="G23" s="4"/>
      <c r="I23"/>
      <c r="J23"/>
    </row>
    <row r="24" spans="2:16" ht="19.3">
      <c r="B24" s="5">
        <v>3830.9208199958935</v>
      </c>
      <c r="C24" s="5">
        <v>382.30550799988066</v>
      </c>
      <c r="D24" s="4"/>
      <c r="E24" s="4"/>
      <c r="F24" s="4"/>
      <c r="G24" s="4"/>
      <c r="I24"/>
      <c r="J24"/>
    </row>
    <row r="25" spans="2:16" ht="19.3">
      <c r="B25" s="5">
        <v>3297.2579399584129</v>
      </c>
      <c r="C25" s="5">
        <v>372.17725465147424</v>
      </c>
      <c r="D25" s="4"/>
      <c r="E25" s="4"/>
      <c r="I25"/>
      <c r="J25"/>
    </row>
    <row r="26" spans="2:16" ht="19.3">
      <c r="B26" s="5">
        <v>4307.1814214653914</v>
      </c>
      <c r="C26" s="5">
        <v>319.13581696749998</v>
      </c>
      <c r="D26" s="4"/>
      <c r="E26" s="4"/>
      <c r="F26" s="4"/>
      <c r="G26" s="4"/>
      <c r="I26"/>
      <c r="J26"/>
    </row>
    <row r="27" spans="2:16" ht="19.3">
      <c r="B27" s="5">
        <v>3708.7946787290784</v>
      </c>
      <c r="C27" s="5">
        <v>398.2273068266332</v>
      </c>
      <c r="D27" s="4"/>
      <c r="E27" s="4"/>
      <c r="F27" s="4"/>
      <c r="G27" s="4"/>
      <c r="I27"/>
      <c r="J27"/>
    </row>
    <row r="28" spans="2:16" ht="19.3">
      <c r="B28" s="5">
        <v>4021.2860732035992</v>
      </c>
      <c r="C28" s="5">
        <v>297.86615949142754</v>
      </c>
      <c r="D28" s="4"/>
      <c r="E28" s="4"/>
      <c r="F28" s="4"/>
      <c r="G28" s="4"/>
      <c r="I28"/>
      <c r="J28"/>
    </row>
    <row r="29" spans="2:16" ht="19.3">
      <c r="B29" s="5">
        <v>3119.4854999469912</v>
      </c>
      <c r="C29" s="5">
        <v>300.25786775092848</v>
      </c>
      <c r="D29" s="4"/>
      <c r="E29" s="4"/>
      <c r="F29" s="4"/>
      <c r="G29" s="4"/>
      <c r="I29"/>
      <c r="J29"/>
    </row>
    <row r="30" spans="2:16">
      <c r="B30" s="5">
        <v>4053.7855886144866</v>
      </c>
      <c r="C30" s="5">
        <v>282.59859766250173</v>
      </c>
      <c r="D30" s="4"/>
    </row>
    <row r="31" spans="2:16">
      <c r="B31" s="5">
        <v>4300.1459936441925</v>
      </c>
      <c r="C31" s="5">
        <v>396.51023646068984</v>
      </c>
      <c r="D31" s="4"/>
    </row>
    <row r="32" spans="2:16">
      <c r="B32" s="5">
        <v>3208.8162288116901</v>
      </c>
      <c r="C32" s="5">
        <v>321.77852381036155</v>
      </c>
      <c r="D32" s="4"/>
    </row>
    <row r="33" spans="2:4">
      <c r="B33" s="5">
        <v>3131.3624406231925</v>
      </c>
      <c r="C33" s="5">
        <v>267.21629806901888</v>
      </c>
      <c r="D33" s="4"/>
    </row>
    <row r="34" spans="2:4">
      <c r="B34" s="5">
        <v>3151.994548771936</v>
      </c>
      <c r="C34" s="5">
        <v>246.3066153351821</v>
      </c>
      <c r="D34" s="4"/>
    </row>
    <row r="35" spans="2:4">
      <c r="B35" s="5">
        <v>4215.4054730450689</v>
      </c>
      <c r="C35" s="5">
        <v>329.34936196777966</v>
      </c>
      <c r="D35" s="4"/>
    </row>
    <row r="36" spans="2:4">
      <c r="B36" s="5">
        <v>3336.2672827954657</v>
      </c>
      <c r="C36" s="5">
        <v>322.69210024928373</v>
      </c>
      <c r="D36" s="4"/>
    </row>
    <row r="37" spans="2:4">
      <c r="B37" s="5">
        <v>4350.2456238855184</v>
      </c>
      <c r="C37" s="5">
        <v>365.22370769087161</v>
      </c>
      <c r="D37" s="4"/>
    </row>
    <row r="38" spans="2:4">
      <c r="B38" s="5">
        <v>3381.2464830682279</v>
      </c>
      <c r="C38" s="5">
        <v>317.51397425922738</v>
      </c>
      <c r="D38" s="4"/>
    </row>
    <row r="39" spans="2:4">
      <c r="B39" s="5">
        <v>3406.8751465456621</v>
      </c>
      <c r="C39" s="5">
        <v>367.7190893470426</v>
      </c>
      <c r="D39" s="4"/>
    </row>
    <row r="40" spans="2:4">
      <c r="B40" s="5">
        <v>3066.0907934199695</v>
      </c>
      <c r="C40" s="5">
        <v>384.10839959336442</v>
      </c>
      <c r="D40" s="4"/>
    </row>
    <row r="41" spans="2:4">
      <c r="B41" s="5">
        <v>3511.389431198586</v>
      </c>
      <c r="C41" s="5">
        <v>316.23551264703286</v>
      </c>
      <c r="D41" s="4"/>
    </row>
    <row r="42" spans="2:4">
      <c r="B42" s="5">
        <v>3256.3270948291042</v>
      </c>
      <c r="C42" s="5">
        <v>321.83149958434484</v>
      </c>
      <c r="D42" s="4"/>
    </row>
    <row r="43" spans="2:4">
      <c r="B43" s="5">
        <v>3764.0104174356738</v>
      </c>
      <c r="C43" s="5">
        <v>304.89620419411051</v>
      </c>
      <c r="D43" s="4"/>
    </row>
    <row r="44" spans="2:4">
      <c r="B44" s="5">
        <v>3690.1022844804311</v>
      </c>
      <c r="C44" s="5">
        <v>329.26027945788826</v>
      </c>
      <c r="D44" s="4"/>
    </row>
    <row r="45" spans="2:4">
      <c r="B45" s="5">
        <v>4284.0644431243181</v>
      </c>
      <c r="C45" s="5">
        <v>311.74021495607263</v>
      </c>
      <c r="D45" s="4"/>
    </row>
    <row r="46" spans="2:4">
      <c r="B46" s="5">
        <v>3238.015291855249</v>
      </c>
      <c r="C46" s="5">
        <v>305.53220613853949</v>
      </c>
      <c r="D46" s="4"/>
    </row>
    <row r="47" spans="2:4">
      <c r="B47" s="5">
        <v>3560.8003689112352</v>
      </c>
      <c r="C47" s="5">
        <v>329.21451697726189</v>
      </c>
      <c r="D47" s="4"/>
    </row>
    <row r="48" spans="2:4">
      <c r="B48" s="5">
        <v>3008.635139111736</v>
      </c>
      <c r="C48" s="5">
        <v>276.82000189980164</v>
      </c>
      <c r="D48" s="4"/>
    </row>
    <row r="49" spans="2:4">
      <c r="B49" s="5">
        <v>3490.5853976071703</v>
      </c>
      <c r="C49" s="5">
        <v>340.99261734565295</v>
      </c>
      <c r="D49" s="4"/>
    </row>
    <row r="50" spans="2:4">
      <c r="B50" s="5">
        <v>2716.5830968226701</v>
      </c>
      <c r="C50" s="5">
        <v>320.80966690533432</v>
      </c>
      <c r="D50" s="4"/>
    </row>
    <row r="51" spans="2:4">
      <c r="B51" s="5">
        <v>3197.4308632588045</v>
      </c>
      <c r="C51" s="5">
        <v>336.78988376147782</v>
      </c>
      <c r="D51" s="4"/>
    </row>
    <row r="52" spans="2:4">
      <c r="B52" s="5">
        <v>3831.597208316809</v>
      </c>
      <c r="C52" s="5">
        <v>333.78793928834182</v>
      </c>
      <c r="D52" s="4"/>
    </row>
    <row r="53" spans="2:4">
      <c r="B53" s="5">
        <v>3336.2417695302311</v>
      </c>
      <c r="C53" s="5">
        <v>327.13804839746695</v>
      </c>
      <c r="D53" s="4"/>
    </row>
    <row r="54" spans="2:4">
      <c r="B54" s="5">
        <v>4504.9665116906181</v>
      </c>
      <c r="C54" s="5">
        <v>294.17223189236381</v>
      </c>
      <c r="D54" s="4"/>
    </row>
    <row r="55" spans="2:4">
      <c r="B55" s="5">
        <v>3378.2638054224863</v>
      </c>
      <c r="C55" s="5">
        <v>347.83909139955563</v>
      </c>
      <c r="D55" s="4"/>
    </row>
    <row r="56" spans="2:4">
      <c r="B56" s="5">
        <v>3566.6200961323734</v>
      </c>
      <c r="C56" s="5">
        <v>293.07497080811447</v>
      </c>
      <c r="D56" s="4"/>
    </row>
    <row r="57" spans="2:4">
      <c r="B57" s="5">
        <v>4041.4337172236337</v>
      </c>
      <c r="C57" s="5">
        <v>352.63779287730506</v>
      </c>
      <c r="D57" s="4"/>
    </row>
    <row r="58" spans="2:4">
      <c r="B58" s="5">
        <v>3614.8757955876986</v>
      </c>
      <c r="C58" s="5">
        <v>365.22746093563768</v>
      </c>
      <c r="D58" s="4"/>
    </row>
    <row r="59" spans="2:4">
      <c r="B59" s="5">
        <v>3811.5047143814404</v>
      </c>
      <c r="C59" s="5">
        <v>372.27963523359062</v>
      </c>
      <c r="D59" s="4"/>
    </row>
    <row r="60" spans="2:4">
      <c r="B60" s="5">
        <v>3517.2759354945838</v>
      </c>
      <c r="C60" s="5">
        <v>317.54760249867184</v>
      </c>
      <c r="D60" s="4"/>
    </row>
    <row r="61" spans="2:4">
      <c r="B61" s="5">
        <v>3885.6453832681491</v>
      </c>
      <c r="C61" s="5">
        <v>339.29144421864669</v>
      </c>
      <c r="D61" s="4"/>
    </row>
    <row r="62" spans="2:4">
      <c r="B62" s="5">
        <v>3105.1004811029939</v>
      </c>
      <c r="C62" s="5">
        <v>286.65644913381027</v>
      </c>
      <c r="D62" s="4"/>
    </row>
    <row r="63" spans="2:4">
      <c r="B63" s="5">
        <v>3549.1749693332217</v>
      </c>
      <c r="C63" s="5">
        <v>311.81744100480626</v>
      </c>
      <c r="D63" s="4"/>
    </row>
    <row r="64" spans="2:4">
      <c r="B64" s="5">
        <v>3214.1560181506729</v>
      </c>
      <c r="C64" s="5">
        <v>329.44596871358925</v>
      </c>
      <c r="D64" s="4"/>
    </row>
    <row r="65" spans="2:4">
      <c r="B65" s="5">
        <v>5489.3100039538449</v>
      </c>
      <c r="C65" s="5">
        <v>313.02133671046209</v>
      </c>
      <c r="D65" s="4"/>
    </row>
    <row r="66" spans="2:4">
      <c r="B66" s="5">
        <v>3164.0831693037553</v>
      </c>
      <c r="C66" s="5">
        <v>305.23632712443521</v>
      </c>
      <c r="D66" s="4"/>
    </row>
    <row r="67" spans="2:4">
      <c r="B67" s="5">
        <v>3420.9937025221952</v>
      </c>
      <c r="C67" s="5">
        <v>301.98533551931814</v>
      </c>
      <c r="D67" s="4"/>
    </row>
    <row r="68" spans="2:4">
      <c r="B68" s="5">
        <v>3535.1176918068281</v>
      </c>
      <c r="C68" s="5">
        <v>316.18232475374742</v>
      </c>
      <c r="D68" s="4"/>
    </row>
    <row r="69" spans="2:4">
      <c r="B69" s="5">
        <v>3890.6996121736433</v>
      </c>
      <c r="C69" s="5">
        <v>327.23737531161214</v>
      </c>
      <c r="D69" s="4"/>
    </row>
    <row r="70" spans="2:4">
      <c r="B70" s="5">
        <v>4062.6658946605471</v>
      </c>
      <c r="C70" s="5">
        <v>334.41105704955078</v>
      </c>
      <c r="D70" s="4"/>
    </row>
    <row r="71" spans="2:4">
      <c r="B71" s="5">
        <v>2943.3714679817213</v>
      </c>
      <c r="C71" s="5">
        <v>299.48485446431914</v>
      </c>
      <c r="D71" s="4"/>
    </row>
    <row r="72" spans="2:4">
      <c r="B72" s="5">
        <v>3736.8081353870371</v>
      </c>
      <c r="C72" s="5">
        <v>318.53080146501668</v>
      </c>
      <c r="D72" s="4"/>
    </row>
    <row r="73" spans="2:4">
      <c r="B73" s="5">
        <v>3829.3777454124292</v>
      </c>
      <c r="C73" s="5">
        <v>421.17945294360038</v>
      </c>
      <c r="D73" s="4"/>
    </row>
    <row r="74" spans="2:4">
      <c r="B74" s="5">
        <v>2979.6980207195593</v>
      </c>
      <c r="C74" s="5">
        <v>324.93520026596707</v>
      </c>
      <c r="D74" s="4"/>
    </row>
    <row r="75" spans="2:4">
      <c r="B75" s="5">
        <v>2516.217056202544</v>
      </c>
      <c r="C75" s="5">
        <v>342.18296042054141</v>
      </c>
      <c r="D75" s="4"/>
    </row>
    <row r="76" spans="2:4">
      <c r="B76" s="5">
        <v>2828.0074007155276</v>
      </c>
      <c r="C76" s="5">
        <v>282.11725602414401</v>
      </c>
      <c r="D76" s="4"/>
    </row>
    <row r="77" spans="2:4">
      <c r="B77" s="5">
        <v>3620.2107353587376</v>
      </c>
      <c r="C77" s="5">
        <v>324.65076411486092</v>
      </c>
      <c r="D77" s="4"/>
    </row>
    <row r="78" spans="2:4">
      <c r="B78" s="5">
        <v>3823.8143052093492</v>
      </c>
      <c r="C78" s="5">
        <v>380.35625554592406</v>
      </c>
      <c r="D78" s="4"/>
    </row>
    <row r="79" spans="2:4">
      <c r="B79" s="5">
        <v>3872.5128787277631</v>
      </c>
      <c r="C79" s="5">
        <v>331.40648870741563</v>
      </c>
      <c r="D79" s="4"/>
    </row>
    <row r="80" spans="2:4">
      <c r="B80" s="5">
        <v>3134.5821096205027</v>
      </c>
      <c r="C80" s="5">
        <v>288.5452596248025</v>
      </c>
      <c r="D80" s="4"/>
    </row>
    <row r="81" spans="2:4">
      <c r="B81" s="5">
        <v>4120.9655696678255</v>
      </c>
      <c r="C81" s="5">
        <v>342.07700385437971</v>
      </c>
      <c r="D81" s="4"/>
    </row>
    <row r="82" spans="2:4">
      <c r="B82" s="5">
        <v>3346.3776405521089</v>
      </c>
      <c r="C82" s="5">
        <v>314.06722843464951</v>
      </c>
      <c r="D82" s="4"/>
    </row>
    <row r="83" spans="2:4">
      <c r="B83" s="5">
        <v>3946.1964159363538</v>
      </c>
      <c r="C83" s="5">
        <v>355.30353376396715</v>
      </c>
      <c r="D83" s="4"/>
    </row>
    <row r="84" spans="2:4">
      <c r="B84" s="5">
        <v>3987.3242653970997</v>
      </c>
      <c r="C84" s="5">
        <v>263.36639223419616</v>
      </c>
      <c r="D84" s="4"/>
    </row>
    <row r="85" spans="2:4">
      <c r="B85" s="5">
        <v>4293.3326880989725</v>
      </c>
      <c r="C85" s="5">
        <v>258.33134210825517</v>
      </c>
      <c r="D85" s="4"/>
    </row>
    <row r="86" spans="2:4">
      <c r="B86" s="5">
        <v>3611.1339129099779</v>
      </c>
      <c r="C86" s="5">
        <v>327.89169157936732</v>
      </c>
      <c r="D86" s="4"/>
    </row>
    <row r="87" spans="2:4">
      <c r="B87" s="5">
        <v>3211.3503756684008</v>
      </c>
      <c r="C87" s="5">
        <v>250.82662703021242</v>
      </c>
      <c r="D87" s="4"/>
    </row>
    <row r="88" spans="2:4">
      <c r="B88" s="5">
        <v>4008.894604301197</v>
      </c>
      <c r="C88" s="5">
        <v>276.08458241521521</v>
      </c>
      <c r="D88" s="4"/>
    </row>
    <row r="89" spans="2:4">
      <c r="B89" s="5">
        <v>3055.2145057528101</v>
      </c>
      <c r="C89" s="5">
        <v>329.26676916727001</v>
      </c>
      <c r="D89" s="4"/>
    </row>
    <row r="90" spans="2:4">
      <c r="B90" s="5">
        <v>3246.7429934301713</v>
      </c>
      <c r="C90" s="5">
        <v>335.21908614407045</v>
      </c>
      <c r="D90" s="4"/>
    </row>
    <row r="91" spans="2:4">
      <c r="B91" s="5">
        <v>4008.066804247911</v>
      </c>
      <c r="C91" s="5">
        <v>341.39105228734951</v>
      </c>
      <c r="D91" s="4"/>
    </row>
    <row r="92" spans="2:4">
      <c r="B92" s="5">
        <v>4384.0112671165343</v>
      </c>
      <c r="C92" s="5">
        <v>354.26885510213936</v>
      </c>
      <c r="D92" s="4"/>
    </row>
    <row r="93" spans="2:4">
      <c r="B93" s="5">
        <v>4025.5450604192524</v>
      </c>
      <c r="C93" s="5">
        <v>326.54183158815044</v>
      </c>
      <c r="D93" s="4"/>
    </row>
    <row r="94" spans="2:4">
      <c r="B94" s="5">
        <v>2312.738350192194</v>
      </c>
      <c r="C94" s="5">
        <v>265.77370237348464</v>
      </c>
      <c r="D94" s="4"/>
    </row>
    <row r="95" spans="2:4">
      <c r="B95" s="5">
        <v>3778.7966471971095</v>
      </c>
      <c r="C95" s="5">
        <v>365.13830109658778</v>
      </c>
      <c r="D95" s="4"/>
    </row>
    <row r="96" spans="2:4">
      <c r="B96" s="5">
        <v>2338.25544499852</v>
      </c>
      <c r="C96" s="5">
        <v>319.33269507582196</v>
      </c>
      <c r="D96" s="4"/>
    </row>
    <row r="97" spans="2:4">
      <c r="B97" s="5">
        <v>3390.0514312830683</v>
      </c>
      <c r="C97" s="5">
        <v>298.20579550965221</v>
      </c>
      <c r="D97" s="4"/>
    </row>
    <row r="98" spans="2:4">
      <c r="B98" s="5">
        <v>3088.7893208534833</v>
      </c>
      <c r="C98" s="5">
        <v>315.27558745879423</v>
      </c>
      <c r="D98" s="4"/>
    </row>
    <row r="99" spans="2:4">
      <c r="B99" s="5">
        <v>2937.3575572848004</v>
      </c>
      <c r="C99" s="5">
        <v>297.9808584862937</v>
      </c>
      <c r="D99" s="4"/>
    </row>
    <row r="100" spans="2:4">
      <c r="B100" s="5">
        <v>3344.701036741606</v>
      </c>
      <c r="C100" s="5">
        <v>257.74520838498989</v>
      </c>
      <c r="D100" s="4"/>
    </row>
    <row r="101" spans="2:4">
      <c r="B101" s="5">
        <v>3500.2077082678229</v>
      </c>
      <c r="C101" s="5">
        <v>293.52100613311944</v>
      </c>
      <c r="D101" s="4"/>
    </row>
    <row r="102" spans="2:4">
      <c r="B102" s="5">
        <v>3085.2150485221491</v>
      </c>
      <c r="C102" s="5">
        <v>320.5307133584285</v>
      </c>
      <c r="D102" s="4"/>
    </row>
    <row r="103" spans="2:4">
      <c r="B103" s="5">
        <v>4572.4208975905985</v>
      </c>
      <c r="C103" s="5">
        <v>296.95332567756839</v>
      </c>
      <c r="D103" s="4"/>
    </row>
    <row r="104" spans="2:4">
      <c r="B104" s="5">
        <v>3275.623349641236</v>
      </c>
      <c r="C104" s="5">
        <v>351.3608420083799</v>
      </c>
      <c r="D104" s="4"/>
    </row>
    <row r="105" spans="2:4">
      <c r="B105" s="5">
        <v>3273.870733409713</v>
      </c>
      <c r="C105" s="5">
        <v>305.16611465707007</v>
      </c>
      <c r="D105" s="4"/>
    </row>
    <row r="106" spans="2:4">
      <c r="B106" s="5">
        <v>3750.1162187743403</v>
      </c>
      <c r="C106" s="5">
        <v>344.16188430058071</v>
      </c>
      <c r="D106" s="4"/>
    </row>
    <row r="107" spans="2:4">
      <c r="B107" s="5">
        <v>4398.8975427169689</v>
      </c>
      <c r="C107" s="5">
        <v>293.49209486518771</v>
      </c>
      <c r="D107" s="4"/>
    </row>
    <row r="108" spans="2:4">
      <c r="B108" s="5">
        <v>2945.3818195596477</v>
      </c>
      <c r="C108" s="5">
        <v>308.45947874522676</v>
      </c>
      <c r="D108" s="4"/>
    </row>
    <row r="109" spans="2:4">
      <c r="B109" s="5">
        <v>4144.6995267844195</v>
      </c>
      <c r="C109" s="5">
        <v>334.18889547504017</v>
      </c>
      <c r="D109" s="4"/>
    </row>
    <row r="110" spans="2:4">
      <c r="B110" s="5">
        <v>4215.4773807089696</v>
      </c>
      <c r="C110" s="5">
        <v>325.45678755267369</v>
      </c>
      <c r="D110" s="4"/>
    </row>
    <row r="111" spans="2:4">
      <c r="B111" s="5">
        <v>2726.1743643241502</v>
      </c>
      <c r="C111" s="5">
        <v>351.71399916488468</v>
      </c>
      <c r="D111" s="4"/>
    </row>
    <row r="112" spans="2:4">
      <c r="B112" s="5">
        <v>3429.5652382722315</v>
      </c>
      <c r="C112" s="5">
        <v>286.87601885479955</v>
      </c>
      <c r="D112" s="4"/>
    </row>
    <row r="113" spans="2:4" ht="18.899999999999999" thickBot="1">
      <c r="B113" s="9">
        <v>3185.1190648512102</v>
      </c>
      <c r="C113" s="9">
        <v>279.54059257184559</v>
      </c>
      <c r="D113" s="4"/>
    </row>
  </sheetData>
  <phoneticPr fontId="7"/>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0BAE-9069-4CBB-8A00-76E2909A0A46}">
  <sheetPr>
    <tabColor rgb="FFFF0000"/>
  </sheetPr>
  <dimension ref="B8:T113"/>
  <sheetViews>
    <sheetView zoomScaleNormal="100" workbookViewId="0"/>
  </sheetViews>
  <sheetFormatPr defaultColWidth="13.6875" defaultRowHeight="18.75" customHeight="1"/>
  <cols>
    <col min="1" max="1" width="5.6875" style="1" customWidth="1"/>
    <col min="2" max="14" width="13.6875" style="1"/>
    <col min="15" max="15" width="13.6875" style="1" customWidth="1"/>
    <col min="16" max="16384" width="13.6875" style="1"/>
  </cols>
  <sheetData>
    <row r="8" spans="2:20" ht="18.75" customHeight="1" thickBot="1"/>
    <row r="9" spans="2:20" ht="18.75" customHeight="1" thickBot="1">
      <c r="B9" s="2" t="s">
        <v>9</v>
      </c>
      <c r="C9" s="2" t="s">
        <v>10</v>
      </c>
      <c r="D9" s="10"/>
      <c r="E9" s="3" t="s">
        <v>0</v>
      </c>
      <c r="F9" s="4"/>
      <c r="G9" s="4"/>
      <c r="I9" s="23" t="s">
        <v>1</v>
      </c>
    </row>
    <row r="10" spans="2:20" ht="18.75" customHeight="1" thickBot="1">
      <c r="B10" s="5">
        <v>3510.4906367741619</v>
      </c>
      <c r="C10" s="5">
        <v>302.69168135805154</v>
      </c>
      <c r="D10" s="4"/>
      <c r="I10" s="148" t="s">
        <v>11</v>
      </c>
      <c r="J10" s="101"/>
      <c r="K10" s="101"/>
      <c r="L10" s="101"/>
      <c r="M10" s="101"/>
      <c r="N10" s="101"/>
      <c r="O10" s="148" t="s">
        <v>12</v>
      </c>
      <c r="P10" s="101"/>
      <c r="Q10" s="101"/>
      <c r="R10" s="101"/>
      <c r="S10" s="101"/>
      <c r="T10" s="101"/>
    </row>
    <row r="11" spans="2:20" ht="18.75" customHeight="1">
      <c r="B11" s="5">
        <v>2997.306178208974</v>
      </c>
      <c r="C11" s="5">
        <v>346.61798745789014</v>
      </c>
      <c r="D11" s="4"/>
      <c r="E11" s="7"/>
      <c r="F11" s="6" t="s">
        <v>11</v>
      </c>
      <c r="G11" s="6" t="s">
        <v>12</v>
      </c>
      <c r="I11" s="8" t="s">
        <v>3</v>
      </c>
      <c r="J11" s="8" t="s">
        <v>4</v>
      </c>
      <c r="K11" s="139" t="s">
        <v>197</v>
      </c>
      <c r="L11" s="139" t="s">
        <v>199</v>
      </c>
      <c r="M11" s="141" t="s">
        <v>210</v>
      </c>
      <c r="O11" s="8" t="s">
        <v>3</v>
      </c>
      <c r="P11" s="8" t="s">
        <v>4</v>
      </c>
      <c r="Q11" s="139" t="s">
        <v>197</v>
      </c>
      <c r="R11" s="139" t="s">
        <v>199</v>
      </c>
      <c r="S11" s="141" t="s">
        <v>210</v>
      </c>
    </row>
    <row r="12" spans="2:20" ht="18.75" customHeight="1">
      <c r="B12" s="5">
        <v>2795.1923817755101</v>
      </c>
      <c r="C12" s="5">
        <v>281.32007836410077</v>
      </c>
      <c r="D12" s="4"/>
      <c r="E12" s="6" t="s">
        <v>2</v>
      </c>
      <c r="F12" s="7">
        <f>MAX(B10:B113)</f>
        <v>5489.3100039538449</v>
      </c>
      <c r="G12" s="7">
        <f>MAX(C10:C113)</f>
        <v>421.17945294360038</v>
      </c>
      <c r="I12" s="7" t="s">
        <v>213</v>
      </c>
      <c r="J12" s="7">
        <v>2600</v>
      </c>
      <c r="K12" s="136">
        <v>2600</v>
      </c>
      <c r="L12" s="137">
        <v>4</v>
      </c>
      <c r="M12" s="1">
        <f>L12/SUM($L$12:$L$19)</f>
        <v>3.8834951456310676E-2</v>
      </c>
      <c r="O12" s="7" t="s">
        <v>224</v>
      </c>
      <c r="P12" s="7">
        <v>260</v>
      </c>
      <c r="Q12" s="136">
        <v>260</v>
      </c>
      <c r="R12" s="137">
        <v>4</v>
      </c>
      <c r="S12" s="1">
        <f t="shared" ref="S12:S19" si="0">R12/SUM($R$12:$R$19)</f>
        <v>3.8834951456310676E-2</v>
      </c>
    </row>
    <row r="13" spans="2:20" ht="18.75" customHeight="1">
      <c r="B13" s="5">
        <v>2975.1295082723382</v>
      </c>
      <c r="C13" s="5">
        <v>328.10363256988114</v>
      </c>
      <c r="D13" s="4"/>
      <c r="E13" s="6" t="s">
        <v>5</v>
      </c>
      <c r="F13" s="7">
        <f>MIN(B10:B113)</f>
        <v>2312.738350192194</v>
      </c>
      <c r="G13" s="7">
        <f>MIN(C10:C113)</f>
        <v>246.3066153351821</v>
      </c>
      <c r="I13" s="7" t="s">
        <v>214</v>
      </c>
      <c r="J13" s="7">
        <v>2900</v>
      </c>
      <c r="K13" s="136">
        <v>2900</v>
      </c>
      <c r="L13" s="137">
        <v>5</v>
      </c>
      <c r="M13" s="1">
        <f t="shared" ref="M13:M23" si="1">L13/SUM($L$12:$L$19)</f>
        <v>4.8543689320388349E-2</v>
      </c>
      <c r="O13" s="7" t="s">
        <v>225</v>
      </c>
      <c r="P13" s="7">
        <v>280</v>
      </c>
      <c r="Q13" s="136">
        <v>280</v>
      </c>
      <c r="R13" s="137">
        <v>8</v>
      </c>
      <c r="S13" s="1">
        <f t="shared" si="0"/>
        <v>7.7669902912621352E-2</v>
      </c>
    </row>
    <row r="14" spans="2:20" ht="18.75" customHeight="1">
      <c r="B14" s="5">
        <v>4004.6579910430705</v>
      </c>
      <c r="C14" s="5">
        <v>268.12738455213065</v>
      </c>
      <c r="D14" s="4"/>
      <c r="E14" s="6" t="s">
        <v>6</v>
      </c>
      <c r="F14" s="7">
        <f>AVERAGE(B10:B113)</f>
        <v>3520.374287232924</v>
      </c>
      <c r="G14" s="7">
        <f>AVERAGE(C10:C113)</f>
        <v>319.37955338516383</v>
      </c>
      <c r="I14" s="7" t="s">
        <v>215</v>
      </c>
      <c r="J14" s="7">
        <v>3200</v>
      </c>
      <c r="K14" s="136">
        <v>3200</v>
      </c>
      <c r="L14" s="137">
        <v>21</v>
      </c>
      <c r="M14" s="1">
        <f t="shared" si="1"/>
        <v>0.20388349514563106</v>
      </c>
      <c r="O14" s="7" t="s">
        <v>226</v>
      </c>
      <c r="P14" s="7">
        <v>300</v>
      </c>
      <c r="Q14" s="136">
        <v>300</v>
      </c>
      <c r="R14" s="137">
        <v>18</v>
      </c>
      <c r="S14" s="1">
        <f t="shared" si="0"/>
        <v>0.17475728155339806</v>
      </c>
    </row>
    <row r="15" spans="2:20" ht="18.75" customHeight="1">
      <c r="B15" s="5">
        <v>4065.0796980242717</v>
      </c>
      <c r="C15" s="5">
        <v>296.62224166954468</v>
      </c>
      <c r="D15" s="4"/>
      <c r="E15" s="6" t="s">
        <v>7</v>
      </c>
      <c r="F15" s="7">
        <f>MEDIAN(B10:B113)</f>
        <v>3485.2375441379891</v>
      </c>
      <c r="G15" s="7">
        <f>MEDIAN(C10:C113)</f>
        <v>319.93170421712523</v>
      </c>
      <c r="I15" s="7" t="s">
        <v>216</v>
      </c>
      <c r="J15" s="7">
        <v>3500</v>
      </c>
      <c r="K15" s="136">
        <v>3500</v>
      </c>
      <c r="L15" s="137">
        <v>23</v>
      </c>
      <c r="M15" s="1">
        <f t="shared" si="1"/>
        <v>0.22330097087378642</v>
      </c>
      <c r="O15" s="7" t="s">
        <v>227</v>
      </c>
      <c r="P15" s="7">
        <v>320</v>
      </c>
      <c r="Q15" s="136">
        <v>320</v>
      </c>
      <c r="R15" s="137">
        <v>22</v>
      </c>
      <c r="S15" s="1">
        <f t="shared" si="0"/>
        <v>0.21359223300970873</v>
      </c>
    </row>
    <row r="16" spans="2:20" ht="18.75" customHeight="1">
      <c r="B16" s="5">
        <v>3259.0779752863104</v>
      </c>
      <c r="C16" s="5">
        <v>294.75827121624764</v>
      </c>
      <c r="D16" s="4"/>
      <c r="E16" s="6" t="s">
        <v>8</v>
      </c>
      <c r="F16" s="7">
        <f>_xlfn.STDEV.S(B10:B113)</f>
        <v>534.21305990621704</v>
      </c>
      <c r="G16" s="7">
        <f>_xlfn.STDEV.S(C10:C113)</f>
        <v>33.316833156104117</v>
      </c>
      <c r="I16" s="7" t="s">
        <v>217</v>
      </c>
      <c r="J16" s="7">
        <v>3800</v>
      </c>
      <c r="K16" s="136">
        <v>3800</v>
      </c>
      <c r="L16" s="137">
        <v>18</v>
      </c>
      <c r="M16" s="1">
        <f t="shared" si="1"/>
        <v>0.17475728155339806</v>
      </c>
      <c r="O16" s="7" t="s">
        <v>228</v>
      </c>
      <c r="P16" s="7">
        <v>340</v>
      </c>
      <c r="Q16" s="136">
        <v>340</v>
      </c>
      <c r="R16" s="137">
        <v>28</v>
      </c>
      <c r="S16" s="1">
        <f t="shared" si="0"/>
        <v>0.27184466019417475</v>
      </c>
    </row>
    <row r="17" spans="2:19" ht="18.75" customHeight="1">
      <c r="B17" s="5">
        <v>2964.0283210034549</v>
      </c>
      <c r="C17" s="5">
        <v>307.24307768787975</v>
      </c>
      <c r="D17" s="4"/>
      <c r="E17" s="6" t="s">
        <v>236</v>
      </c>
      <c r="F17" s="7">
        <f>F12-F13</f>
        <v>3176.5716537616509</v>
      </c>
      <c r="G17" s="7">
        <f>G12-G13</f>
        <v>174.87283760841828</v>
      </c>
      <c r="I17" s="7" t="s">
        <v>218</v>
      </c>
      <c r="J17" s="7">
        <v>4100</v>
      </c>
      <c r="K17" s="136">
        <v>4100</v>
      </c>
      <c r="L17" s="137">
        <v>19</v>
      </c>
      <c r="M17" s="1">
        <f t="shared" si="1"/>
        <v>0.18446601941747573</v>
      </c>
      <c r="O17" s="7" t="s">
        <v>229</v>
      </c>
      <c r="P17" s="7">
        <v>360</v>
      </c>
      <c r="Q17" s="136">
        <v>360</v>
      </c>
      <c r="R17" s="137">
        <v>12</v>
      </c>
      <c r="S17" s="1">
        <f t="shared" si="0"/>
        <v>0.11650485436893204</v>
      </c>
    </row>
    <row r="18" spans="2:19" ht="18.75" customHeight="1">
      <c r="B18" s="5">
        <v>3018.0227018848818</v>
      </c>
      <c r="C18" s="5">
        <v>323.32295806555095</v>
      </c>
      <c r="D18" s="4"/>
      <c r="E18" s="6" t="s">
        <v>235</v>
      </c>
      <c r="F18" s="7">
        <f>F17/10</f>
        <v>317.6571653761651</v>
      </c>
      <c r="G18" s="7">
        <f>G17/10</f>
        <v>17.487283760841827</v>
      </c>
      <c r="I18" s="7" t="s">
        <v>219</v>
      </c>
      <c r="J18" s="7">
        <v>4400</v>
      </c>
      <c r="K18" s="136">
        <v>4400</v>
      </c>
      <c r="L18" s="137">
        <v>11</v>
      </c>
      <c r="M18" s="1">
        <f t="shared" si="1"/>
        <v>0.10679611650485436</v>
      </c>
      <c r="O18" s="7" t="s">
        <v>230</v>
      </c>
      <c r="P18" s="7">
        <v>380</v>
      </c>
      <c r="Q18" s="136">
        <v>380</v>
      </c>
      <c r="R18" s="137">
        <v>6</v>
      </c>
      <c r="S18" s="1">
        <f t="shared" si="0"/>
        <v>5.8252427184466021E-2</v>
      </c>
    </row>
    <row r="19" spans="2:19" ht="18.75" customHeight="1">
      <c r="B19" s="5">
        <v>2798.0939488098156</v>
      </c>
      <c r="C19" s="5">
        <v>278.48898998916098</v>
      </c>
      <c r="D19" s="4"/>
      <c r="E19" s="4"/>
      <c r="F19" s="4"/>
      <c r="G19" s="4"/>
      <c r="I19" s="7" t="s">
        <v>220</v>
      </c>
      <c r="J19" s="7">
        <v>4700</v>
      </c>
      <c r="K19" s="136">
        <v>4700</v>
      </c>
      <c r="L19" s="137">
        <v>2</v>
      </c>
      <c r="M19" s="1">
        <f t="shared" si="1"/>
        <v>1.9417475728155338E-2</v>
      </c>
      <c r="O19" s="7" t="s">
        <v>231</v>
      </c>
      <c r="P19" s="7">
        <v>400</v>
      </c>
      <c r="Q19" s="136">
        <v>400</v>
      </c>
      <c r="R19" s="137">
        <v>5</v>
      </c>
      <c r="S19" s="1">
        <f t="shared" si="0"/>
        <v>4.8543689320388349E-2</v>
      </c>
    </row>
    <row r="20" spans="2:19" ht="18.75" customHeight="1">
      <c r="B20" s="5">
        <v>3479.8896906688078</v>
      </c>
      <c r="C20" s="5">
        <v>333.15388814981026</v>
      </c>
      <c r="D20" s="4"/>
      <c r="E20" s="16" t="s">
        <v>16</v>
      </c>
      <c r="F20" s="17"/>
      <c r="G20" s="4"/>
      <c r="I20" s="7" t="s">
        <v>221</v>
      </c>
      <c r="J20" s="7">
        <v>5000</v>
      </c>
      <c r="K20" s="136">
        <v>5000</v>
      </c>
      <c r="L20" s="137">
        <v>0</v>
      </c>
      <c r="M20" s="1">
        <f>L20/SUM($L$12:$L$19)</f>
        <v>0</v>
      </c>
      <c r="O20" s="7" t="s">
        <v>232</v>
      </c>
      <c r="P20" s="7">
        <v>420</v>
      </c>
      <c r="Q20" s="136">
        <v>420</v>
      </c>
      <c r="R20" s="137">
        <v>0</v>
      </c>
      <c r="S20" s="1">
        <f>R20/SUM($R$12:$R$19)</f>
        <v>0</v>
      </c>
    </row>
    <row r="21" spans="2:19" ht="18.75" customHeight="1">
      <c r="B21" s="5">
        <v>3375.632244512306</v>
      </c>
      <c r="C21" s="5">
        <v>281.86298916211035</v>
      </c>
      <c r="D21" s="4"/>
      <c r="E21" s="18" t="s">
        <v>17</v>
      </c>
      <c r="F21" s="19" t="s">
        <v>18</v>
      </c>
      <c r="G21" s="4"/>
      <c r="I21" s="7" t="s">
        <v>222</v>
      </c>
      <c r="J21" s="7">
        <v>5300</v>
      </c>
      <c r="K21" s="136">
        <v>5300</v>
      </c>
      <c r="L21" s="137">
        <v>0</v>
      </c>
      <c r="M21" s="1">
        <f t="shared" si="1"/>
        <v>0</v>
      </c>
      <c r="O21" s="7" t="s">
        <v>233</v>
      </c>
      <c r="P21" s="7">
        <v>440</v>
      </c>
      <c r="Q21" s="136">
        <v>440</v>
      </c>
      <c r="R21" s="137">
        <v>1</v>
      </c>
      <c r="S21" s="1">
        <f>R21/SUM($R$12:$R$19)</f>
        <v>9.7087378640776691E-3</v>
      </c>
    </row>
    <row r="22" spans="2:19" ht="18.75" customHeight="1">
      <c r="B22" s="5">
        <v>3558.8889016051116</v>
      </c>
      <c r="C22" s="5">
        <v>311.69716274797639</v>
      </c>
      <c r="D22" s="4"/>
      <c r="E22" s="18" t="s">
        <v>17</v>
      </c>
      <c r="F22" s="19" t="s">
        <v>19</v>
      </c>
      <c r="G22" s="4"/>
      <c r="I22" s="7" t="s">
        <v>223</v>
      </c>
      <c r="J22" s="7">
        <v>5600</v>
      </c>
      <c r="K22" s="136">
        <v>5600</v>
      </c>
      <c r="L22" s="137">
        <v>1</v>
      </c>
      <c r="M22" s="1">
        <f t="shared" si="1"/>
        <v>9.7087378640776691E-3</v>
      </c>
      <c r="O22" s="7" t="s">
        <v>234</v>
      </c>
      <c r="P22" s="7">
        <v>460</v>
      </c>
      <c r="Q22" s="136">
        <v>460</v>
      </c>
      <c r="R22" s="137">
        <v>0</v>
      </c>
      <c r="S22" s="1">
        <f>R22/SUM($R$12:$R$19)</f>
        <v>0</v>
      </c>
    </row>
    <row r="23" spans="2:19" ht="18.75" customHeight="1" thickBot="1">
      <c r="B23" s="5">
        <v>2569.3887083315972</v>
      </c>
      <c r="C23" s="5">
        <v>328.46476315874588</v>
      </c>
      <c r="D23" s="4"/>
      <c r="E23" s="18" t="s">
        <v>20</v>
      </c>
      <c r="F23" s="19" t="s">
        <v>21</v>
      </c>
      <c r="G23" s="4"/>
      <c r="J23"/>
      <c r="K23" s="138" t="s">
        <v>198</v>
      </c>
      <c r="L23" s="138">
        <v>0</v>
      </c>
      <c r="M23" s="1">
        <f t="shared" si="1"/>
        <v>0</v>
      </c>
      <c r="Q23" s="138" t="s">
        <v>198</v>
      </c>
      <c r="R23" s="138">
        <v>0</v>
      </c>
      <c r="S23" s="1">
        <f>R23/SUM($R$12:$R$19)</f>
        <v>0</v>
      </c>
    </row>
    <row r="24" spans="2:19" ht="18.75" customHeight="1">
      <c r="B24" s="5">
        <v>3830.9208199958935</v>
      </c>
      <c r="C24" s="5">
        <v>382.30550799988066</v>
      </c>
      <c r="D24" s="4"/>
      <c r="E24" s="18" t="s">
        <v>20</v>
      </c>
      <c r="F24" s="19" t="s">
        <v>22</v>
      </c>
      <c r="G24" s="4"/>
      <c r="J24" s="141"/>
      <c r="L24"/>
      <c r="Q24"/>
      <c r="R24"/>
    </row>
    <row r="25" spans="2:19" ht="18.75" customHeight="1">
      <c r="B25" s="5">
        <v>3297.2579399584129</v>
      </c>
      <c r="C25" s="5">
        <v>372.17725465147424</v>
      </c>
      <c r="D25" s="4"/>
      <c r="E25" s="18" t="s">
        <v>23</v>
      </c>
      <c r="F25" s="19" t="s">
        <v>24</v>
      </c>
      <c r="G25" s="4"/>
      <c r="I25" s="140" t="s">
        <v>201</v>
      </c>
      <c r="J25"/>
      <c r="K25" s="144" t="s">
        <v>205</v>
      </c>
      <c r="L25"/>
    </row>
    <row r="26" spans="2:19" ht="18.75" customHeight="1">
      <c r="B26" s="5">
        <v>4307.1814214653914</v>
      </c>
      <c r="C26" s="5">
        <v>319.13581696749998</v>
      </c>
      <c r="D26" s="4"/>
      <c r="E26" s="18" t="s">
        <v>25</v>
      </c>
      <c r="F26" s="19" t="s">
        <v>26</v>
      </c>
      <c r="G26" s="4"/>
      <c r="I26" s="97" t="s">
        <v>200</v>
      </c>
      <c r="J26"/>
      <c r="K26" s="144" t="s">
        <v>206</v>
      </c>
      <c r="L26"/>
    </row>
    <row r="27" spans="2:19" ht="18.75" customHeight="1">
      <c r="B27" s="5">
        <v>3708.7946787290784</v>
      </c>
      <c r="C27" s="5">
        <v>398.2273068266332</v>
      </c>
      <c r="D27" s="4"/>
      <c r="E27" s="20" t="s">
        <v>27</v>
      </c>
      <c r="F27" s="19" t="s">
        <v>28</v>
      </c>
      <c r="G27" s="4"/>
      <c r="I27" s="142" t="s">
        <v>202</v>
      </c>
      <c r="J27"/>
      <c r="K27" s="144" t="s">
        <v>207</v>
      </c>
      <c r="L27"/>
    </row>
    <row r="28" spans="2:19" ht="18.75" customHeight="1">
      <c r="B28" s="5">
        <v>4021.2860732035992</v>
      </c>
      <c r="C28" s="5">
        <v>297.86615949142754</v>
      </c>
      <c r="D28" s="4"/>
      <c r="E28" s="20" t="s">
        <v>29</v>
      </c>
      <c r="F28" s="19" t="s">
        <v>30</v>
      </c>
      <c r="I28" s="143" t="s">
        <v>203</v>
      </c>
      <c r="J28"/>
      <c r="K28" s="144" t="s">
        <v>208</v>
      </c>
      <c r="L28"/>
    </row>
    <row r="29" spans="2:19" ht="18.75" customHeight="1">
      <c r="B29" s="5">
        <v>3119.4854999469912</v>
      </c>
      <c r="C29" s="5">
        <v>300.25786775092848</v>
      </c>
      <c r="D29" s="4"/>
      <c r="E29" s="20" t="s">
        <v>31</v>
      </c>
      <c r="F29" s="19" t="s">
        <v>32</v>
      </c>
      <c r="G29" s="4"/>
      <c r="I29" s="143" t="s">
        <v>204</v>
      </c>
      <c r="J29"/>
      <c r="K29" s="145" t="s">
        <v>209</v>
      </c>
      <c r="L29"/>
    </row>
    <row r="30" spans="2:19" ht="18.75" customHeight="1">
      <c r="B30" s="5">
        <v>4053.7855886144866</v>
      </c>
      <c r="C30" s="5">
        <v>282.59859766250173</v>
      </c>
      <c r="D30" s="4"/>
      <c r="E30" s="20" t="s">
        <v>33</v>
      </c>
      <c r="F30" s="19" t="s">
        <v>34</v>
      </c>
      <c r="G30" s="4"/>
      <c r="I30"/>
      <c r="J30"/>
      <c r="K30"/>
      <c r="L30"/>
    </row>
    <row r="31" spans="2:19" ht="18.75" customHeight="1">
      <c r="B31" s="5">
        <v>4300.1459936441925</v>
      </c>
      <c r="C31" s="5">
        <v>396.51023646068984</v>
      </c>
      <c r="D31" s="4"/>
      <c r="E31" s="21" t="s">
        <v>35</v>
      </c>
      <c r="F31" s="22" t="s">
        <v>36</v>
      </c>
      <c r="G31" s="4"/>
      <c r="I31"/>
      <c r="J31"/>
      <c r="K31"/>
      <c r="L31"/>
    </row>
    <row r="32" spans="2:19" ht="18.75" customHeight="1">
      <c r="B32" s="5">
        <v>3208.8162288116901</v>
      </c>
      <c r="C32" s="5">
        <v>321.77852381036155</v>
      </c>
      <c r="D32" s="4"/>
      <c r="E32" s="20" t="s">
        <v>37</v>
      </c>
      <c r="F32" s="19" t="s">
        <v>38</v>
      </c>
      <c r="G32" s="4"/>
      <c r="I32"/>
      <c r="J32"/>
    </row>
    <row r="33" spans="2:6" ht="18.75" customHeight="1">
      <c r="B33" s="5">
        <v>3131.3624406231925</v>
      </c>
      <c r="C33" s="5">
        <v>267.21629806901888</v>
      </c>
      <c r="D33" s="4"/>
      <c r="E33" s="20" t="s">
        <v>39</v>
      </c>
      <c r="F33" s="19" t="s">
        <v>40</v>
      </c>
    </row>
    <row r="34" spans="2:6" ht="18.75" customHeight="1">
      <c r="B34" s="5">
        <v>3151.994548771936</v>
      </c>
      <c r="C34" s="5">
        <v>246.3066153351821</v>
      </c>
      <c r="D34" s="4"/>
    </row>
    <row r="35" spans="2:6" ht="18.75" customHeight="1">
      <c r="B35" s="5">
        <v>4215.4054730450689</v>
      </c>
      <c r="C35" s="5">
        <v>329.34936196777966</v>
      </c>
      <c r="D35" s="4"/>
    </row>
    <row r="36" spans="2:6" ht="18.75" customHeight="1">
      <c r="B36" s="5">
        <v>3336.2672827954657</v>
      </c>
      <c r="C36" s="5">
        <v>322.69210024928373</v>
      </c>
      <c r="D36" s="4"/>
    </row>
    <row r="37" spans="2:6" ht="18.75" customHeight="1">
      <c r="B37" s="5">
        <v>4350.2456238855184</v>
      </c>
      <c r="C37" s="5">
        <v>365.22370769087161</v>
      </c>
      <c r="D37" s="4"/>
    </row>
    <row r="38" spans="2:6" ht="18.75" customHeight="1">
      <c r="B38" s="5">
        <v>3381.2464830682279</v>
      </c>
      <c r="C38" s="5">
        <v>317.51397425922738</v>
      </c>
      <c r="D38" s="4"/>
    </row>
    <row r="39" spans="2:6" ht="18.75" customHeight="1">
      <c r="B39" s="5">
        <v>3406.8751465456621</v>
      </c>
      <c r="C39" s="5">
        <v>367.7190893470426</v>
      </c>
      <c r="D39" s="4"/>
    </row>
    <row r="40" spans="2:6" ht="18.75" customHeight="1">
      <c r="B40" s="5">
        <v>3066.0907934199695</v>
      </c>
      <c r="C40" s="5">
        <v>384.10839959336442</v>
      </c>
      <c r="D40" s="4"/>
    </row>
    <row r="41" spans="2:6" ht="18.75" customHeight="1">
      <c r="B41" s="5">
        <v>3511.389431198586</v>
      </c>
      <c r="C41" s="5">
        <v>316.23551264703286</v>
      </c>
      <c r="D41" s="4"/>
    </row>
    <row r="42" spans="2:6" ht="18.75" customHeight="1">
      <c r="B42" s="5">
        <v>3256.3270948291042</v>
      </c>
      <c r="C42" s="5">
        <v>321.83149958434484</v>
      </c>
      <c r="D42" s="4"/>
    </row>
    <row r="43" spans="2:6" ht="18.75" customHeight="1">
      <c r="B43" s="5">
        <v>3764.0104174356738</v>
      </c>
      <c r="C43" s="5">
        <v>304.89620419411051</v>
      </c>
      <c r="D43" s="4"/>
    </row>
    <row r="44" spans="2:6" ht="18.75" customHeight="1">
      <c r="B44" s="5">
        <v>3690.1022844804311</v>
      </c>
      <c r="C44" s="5">
        <v>329.26027945788826</v>
      </c>
      <c r="D44" s="4"/>
    </row>
    <row r="45" spans="2:6" ht="18.75" customHeight="1">
      <c r="B45" s="5">
        <v>4284.0644431243181</v>
      </c>
      <c r="C45" s="5">
        <v>311.74021495607263</v>
      </c>
      <c r="D45" s="4"/>
    </row>
    <row r="46" spans="2:6" ht="18.75" customHeight="1">
      <c r="B46" s="5">
        <v>3238.015291855249</v>
      </c>
      <c r="C46" s="5">
        <v>305.53220613853949</v>
      </c>
      <c r="D46" s="4"/>
    </row>
    <row r="47" spans="2:6" ht="18.75" customHeight="1">
      <c r="B47" s="5">
        <v>3560.8003689112352</v>
      </c>
      <c r="C47" s="5">
        <v>329.21451697726189</v>
      </c>
      <c r="D47" s="4"/>
    </row>
    <row r="48" spans="2:6" ht="18.75" customHeight="1">
      <c r="B48" s="5">
        <v>3008.635139111736</v>
      </c>
      <c r="C48" s="5">
        <v>276.82000189980164</v>
      </c>
      <c r="D48" s="4"/>
    </row>
    <row r="49" spans="2:4" ht="18.75" customHeight="1">
      <c r="B49" s="5">
        <v>3490.5853976071703</v>
      </c>
      <c r="C49" s="5">
        <v>340.99261734565295</v>
      </c>
      <c r="D49" s="4"/>
    </row>
    <row r="50" spans="2:4" ht="18.75" customHeight="1">
      <c r="B50" s="5">
        <v>2716.5830968226701</v>
      </c>
      <c r="C50" s="5">
        <v>320.80966690533432</v>
      </c>
      <c r="D50" s="4"/>
    </row>
    <row r="51" spans="2:4" ht="18.75" customHeight="1">
      <c r="B51" s="5">
        <v>3197.4308632588045</v>
      </c>
      <c r="C51" s="5">
        <v>336.78988376147782</v>
      </c>
      <c r="D51" s="4"/>
    </row>
    <row r="52" spans="2:4" ht="18.75" customHeight="1">
      <c r="B52" s="5">
        <v>3831.597208316809</v>
      </c>
      <c r="C52" s="5">
        <v>333.78793928834182</v>
      </c>
      <c r="D52" s="4"/>
    </row>
    <row r="53" spans="2:4" ht="18.75" customHeight="1">
      <c r="B53" s="5">
        <v>3336.2417695302311</v>
      </c>
      <c r="C53" s="5">
        <v>327.13804839746695</v>
      </c>
      <c r="D53" s="4"/>
    </row>
    <row r="54" spans="2:4" ht="18.75" customHeight="1">
      <c r="B54" s="5">
        <v>4504.9665116906181</v>
      </c>
      <c r="C54" s="5">
        <v>294.17223189236381</v>
      </c>
      <c r="D54" s="4"/>
    </row>
    <row r="55" spans="2:4" ht="18.75" customHeight="1">
      <c r="B55" s="5">
        <v>3378.2638054224863</v>
      </c>
      <c r="C55" s="5">
        <v>347.83909139955563</v>
      </c>
      <c r="D55" s="4"/>
    </row>
    <row r="56" spans="2:4" ht="18.75" customHeight="1">
      <c r="B56" s="5">
        <v>3566.6200961323734</v>
      </c>
      <c r="C56" s="5">
        <v>293.07497080811447</v>
      </c>
      <c r="D56" s="4"/>
    </row>
    <row r="57" spans="2:4" ht="18.75" customHeight="1">
      <c r="B57" s="5">
        <v>4041.4337172236337</v>
      </c>
      <c r="C57" s="5">
        <v>352.63779287730506</v>
      </c>
      <c r="D57" s="4"/>
    </row>
    <row r="58" spans="2:4" ht="18.75" customHeight="1">
      <c r="B58" s="5">
        <v>3614.8757955876986</v>
      </c>
      <c r="C58" s="5">
        <v>365.22746093563768</v>
      </c>
      <c r="D58" s="4"/>
    </row>
    <row r="59" spans="2:4" ht="18.75" customHeight="1">
      <c r="B59" s="5">
        <v>3811.5047143814404</v>
      </c>
      <c r="C59" s="5">
        <v>372.27963523359062</v>
      </c>
      <c r="D59" s="4"/>
    </row>
    <row r="60" spans="2:4" ht="18.75" customHeight="1">
      <c r="B60" s="5">
        <v>3517.2759354945838</v>
      </c>
      <c r="C60" s="5">
        <v>317.54760249867184</v>
      </c>
      <c r="D60" s="4"/>
    </row>
    <row r="61" spans="2:4" ht="18.75" customHeight="1">
      <c r="B61" s="5">
        <v>3885.6453832681491</v>
      </c>
      <c r="C61" s="5">
        <v>339.29144421864669</v>
      </c>
      <c r="D61" s="4"/>
    </row>
    <row r="62" spans="2:4" ht="18.75" customHeight="1">
      <c r="B62" s="5">
        <v>3105.1004811029939</v>
      </c>
      <c r="C62" s="5">
        <v>286.65644913381027</v>
      </c>
      <c r="D62" s="4"/>
    </row>
    <row r="63" spans="2:4" ht="18.75" customHeight="1">
      <c r="B63" s="5">
        <v>3549.1749693332217</v>
      </c>
      <c r="C63" s="5">
        <v>311.81744100480626</v>
      </c>
      <c r="D63" s="4"/>
    </row>
    <row r="64" spans="2:4" ht="18.75" customHeight="1">
      <c r="B64" s="5">
        <v>3214.1560181506729</v>
      </c>
      <c r="C64" s="5">
        <v>329.44596871358925</v>
      </c>
      <c r="D64" s="4"/>
    </row>
    <row r="65" spans="2:4" ht="18.75" customHeight="1">
      <c r="B65" s="5">
        <v>5489.3100039538449</v>
      </c>
      <c r="C65" s="5">
        <v>313.02133671046209</v>
      </c>
      <c r="D65" s="4"/>
    </row>
    <row r="66" spans="2:4" ht="18.75" customHeight="1">
      <c r="B66" s="5">
        <v>3164.0831693037553</v>
      </c>
      <c r="C66" s="5">
        <v>305.23632712443521</v>
      </c>
      <c r="D66" s="4"/>
    </row>
    <row r="67" spans="2:4" ht="18.75" customHeight="1">
      <c r="B67" s="5">
        <v>3420.9937025221952</v>
      </c>
      <c r="C67" s="5">
        <v>301.98533551931814</v>
      </c>
      <c r="D67" s="4"/>
    </row>
    <row r="68" spans="2:4" ht="18.75" customHeight="1">
      <c r="B68" s="5">
        <v>3535.1176918068281</v>
      </c>
      <c r="C68" s="5">
        <v>316.18232475374742</v>
      </c>
      <c r="D68" s="4"/>
    </row>
    <row r="69" spans="2:4" ht="18.75" customHeight="1">
      <c r="B69" s="5">
        <v>3890.6996121736433</v>
      </c>
      <c r="C69" s="5">
        <v>327.23737531161214</v>
      </c>
      <c r="D69" s="4"/>
    </row>
    <row r="70" spans="2:4" ht="18.75" customHeight="1">
      <c r="B70" s="5">
        <v>4062.6658946605471</v>
      </c>
      <c r="C70" s="5">
        <v>334.41105704955078</v>
      </c>
      <c r="D70" s="4"/>
    </row>
    <row r="71" spans="2:4" ht="18.75" customHeight="1">
      <c r="B71" s="5">
        <v>2943.3714679817213</v>
      </c>
      <c r="C71" s="5">
        <v>299.48485446431914</v>
      </c>
      <c r="D71" s="4"/>
    </row>
    <row r="72" spans="2:4" ht="18.75" customHeight="1">
      <c r="B72" s="5">
        <v>3736.8081353870371</v>
      </c>
      <c r="C72" s="5">
        <v>318.53080146501668</v>
      </c>
      <c r="D72" s="4"/>
    </row>
    <row r="73" spans="2:4" ht="18.75" customHeight="1">
      <c r="B73" s="5">
        <v>3829.3777454124292</v>
      </c>
      <c r="C73" s="5">
        <v>421.17945294360038</v>
      </c>
      <c r="D73" s="4"/>
    </row>
    <row r="74" spans="2:4" ht="18.75" customHeight="1">
      <c r="B74" s="5">
        <v>2979.6980207195593</v>
      </c>
      <c r="C74" s="5">
        <v>324.93520026596707</v>
      </c>
      <c r="D74" s="4"/>
    </row>
    <row r="75" spans="2:4" ht="18.75" customHeight="1">
      <c r="B75" s="5">
        <v>2516.217056202544</v>
      </c>
      <c r="C75" s="5">
        <v>342.18296042054141</v>
      </c>
      <c r="D75" s="4"/>
    </row>
    <row r="76" spans="2:4" ht="18.75" customHeight="1">
      <c r="B76" s="5">
        <v>2828.0074007155276</v>
      </c>
      <c r="C76" s="5">
        <v>282.11725602414401</v>
      </c>
      <c r="D76" s="4"/>
    </row>
    <row r="77" spans="2:4" ht="18.75" customHeight="1">
      <c r="B77" s="5">
        <v>3620.2107353587376</v>
      </c>
      <c r="C77" s="5">
        <v>324.65076411486092</v>
      </c>
      <c r="D77" s="4"/>
    </row>
    <row r="78" spans="2:4" ht="18.75" customHeight="1">
      <c r="B78" s="5">
        <v>3823.8143052093492</v>
      </c>
      <c r="C78" s="5">
        <v>380.35625554592406</v>
      </c>
      <c r="D78" s="4"/>
    </row>
    <row r="79" spans="2:4" ht="18.75" customHeight="1">
      <c r="B79" s="5">
        <v>3872.5128787277631</v>
      </c>
      <c r="C79" s="5">
        <v>331.40648870741563</v>
      </c>
      <c r="D79" s="4"/>
    </row>
    <row r="80" spans="2:4" ht="18.75" customHeight="1">
      <c r="B80" s="5">
        <v>3134.5821096205027</v>
      </c>
      <c r="C80" s="5">
        <v>288.5452596248025</v>
      </c>
      <c r="D80" s="4"/>
    </row>
    <row r="81" spans="2:4" ht="18.75" customHeight="1">
      <c r="B81" s="5">
        <v>4120.9655696678255</v>
      </c>
      <c r="C81" s="5">
        <v>342.07700385437971</v>
      </c>
      <c r="D81" s="4"/>
    </row>
    <row r="82" spans="2:4" ht="18.75" customHeight="1">
      <c r="B82" s="5">
        <v>3346.3776405521089</v>
      </c>
      <c r="C82" s="5">
        <v>314.06722843464951</v>
      </c>
      <c r="D82" s="4"/>
    </row>
    <row r="83" spans="2:4" ht="18.75" customHeight="1">
      <c r="B83" s="5">
        <v>3946.1964159363538</v>
      </c>
      <c r="C83" s="5">
        <v>355.30353376396715</v>
      </c>
      <c r="D83" s="4"/>
    </row>
    <row r="84" spans="2:4" ht="18.75" customHeight="1">
      <c r="B84" s="5">
        <v>3987.3242653970997</v>
      </c>
      <c r="C84" s="5">
        <v>263.36639223419616</v>
      </c>
      <c r="D84" s="4"/>
    </row>
    <row r="85" spans="2:4" ht="18.75" customHeight="1">
      <c r="B85" s="5">
        <v>4293.3326880989725</v>
      </c>
      <c r="C85" s="5">
        <v>258.33134210825517</v>
      </c>
      <c r="D85" s="4"/>
    </row>
    <row r="86" spans="2:4" ht="18.75" customHeight="1">
      <c r="B86" s="5">
        <v>3611.1339129099779</v>
      </c>
      <c r="C86" s="5">
        <v>327.89169157936732</v>
      </c>
      <c r="D86" s="4"/>
    </row>
    <row r="87" spans="2:4" ht="18.75" customHeight="1">
      <c r="B87" s="5">
        <v>3211.3503756684008</v>
      </c>
      <c r="C87" s="5">
        <v>250.82662703021242</v>
      </c>
      <c r="D87" s="4"/>
    </row>
    <row r="88" spans="2:4" ht="18.75" customHeight="1">
      <c r="B88" s="5">
        <v>4008.894604301197</v>
      </c>
      <c r="C88" s="5">
        <v>276.08458241521521</v>
      </c>
      <c r="D88" s="4"/>
    </row>
    <row r="89" spans="2:4" ht="18.75" customHeight="1">
      <c r="B89" s="5">
        <v>3055.2145057528101</v>
      </c>
      <c r="C89" s="5">
        <v>329.26676916727001</v>
      </c>
      <c r="D89" s="4"/>
    </row>
    <row r="90" spans="2:4" ht="18.75" customHeight="1">
      <c r="B90" s="5">
        <v>3246.7429934301713</v>
      </c>
      <c r="C90" s="5">
        <v>335.21908614407045</v>
      </c>
      <c r="D90" s="4"/>
    </row>
    <row r="91" spans="2:4" ht="18.75" customHeight="1">
      <c r="B91" s="5">
        <v>4008.066804247911</v>
      </c>
      <c r="C91" s="5">
        <v>341.39105228734951</v>
      </c>
      <c r="D91" s="4"/>
    </row>
    <row r="92" spans="2:4" ht="18.75" customHeight="1">
      <c r="B92" s="5">
        <v>4384.0112671165343</v>
      </c>
      <c r="C92" s="5">
        <v>354.26885510213936</v>
      </c>
      <c r="D92" s="4"/>
    </row>
    <row r="93" spans="2:4" ht="18.75" customHeight="1">
      <c r="B93" s="5">
        <v>4025.5450604192524</v>
      </c>
      <c r="C93" s="5">
        <v>326.54183158815044</v>
      </c>
      <c r="D93" s="4"/>
    </row>
    <row r="94" spans="2:4" ht="18.75" customHeight="1">
      <c r="B94" s="5">
        <v>2312.738350192194</v>
      </c>
      <c r="C94" s="5">
        <v>265.77370237348464</v>
      </c>
      <c r="D94" s="4"/>
    </row>
    <row r="95" spans="2:4" ht="18.75" customHeight="1">
      <c r="B95" s="5">
        <v>3778.7966471971095</v>
      </c>
      <c r="C95" s="5">
        <v>365.13830109658778</v>
      </c>
      <c r="D95" s="4"/>
    </row>
    <row r="96" spans="2:4" ht="18.75" customHeight="1">
      <c r="B96" s="5">
        <v>2338.25544499852</v>
      </c>
      <c r="C96" s="5">
        <v>319.33269507582196</v>
      </c>
      <c r="D96" s="4"/>
    </row>
    <row r="97" spans="2:4" ht="18.75" customHeight="1">
      <c r="B97" s="5">
        <v>3390.0514312830683</v>
      </c>
      <c r="C97" s="5">
        <v>298.20579550965221</v>
      </c>
      <c r="D97" s="4"/>
    </row>
    <row r="98" spans="2:4" ht="18.75" customHeight="1">
      <c r="B98" s="5">
        <v>3088.7893208534833</v>
      </c>
      <c r="C98" s="5">
        <v>315.27558745879423</v>
      </c>
      <c r="D98" s="4"/>
    </row>
    <row r="99" spans="2:4" ht="18.75" customHeight="1">
      <c r="B99" s="5">
        <v>2937.3575572848004</v>
      </c>
      <c r="C99" s="5">
        <v>297.9808584862937</v>
      </c>
      <c r="D99" s="4"/>
    </row>
    <row r="100" spans="2:4" ht="18.75" customHeight="1">
      <c r="B100" s="5">
        <v>3344.701036741606</v>
      </c>
      <c r="C100" s="5">
        <v>257.74520838498989</v>
      </c>
      <c r="D100" s="4"/>
    </row>
    <row r="101" spans="2:4" ht="18.75" customHeight="1">
      <c r="B101" s="5">
        <v>3500.2077082678229</v>
      </c>
      <c r="C101" s="5">
        <v>293.52100613311944</v>
      </c>
      <c r="D101" s="4"/>
    </row>
    <row r="102" spans="2:4" ht="18.75" customHeight="1">
      <c r="B102" s="5">
        <v>3085.2150485221491</v>
      </c>
      <c r="C102" s="5">
        <v>320.5307133584285</v>
      </c>
      <c r="D102" s="4"/>
    </row>
    <row r="103" spans="2:4" ht="18.75" customHeight="1">
      <c r="B103" s="5">
        <v>4572.4208975905985</v>
      </c>
      <c r="C103" s="5">
        <v>296.95332567756839</v>
      </c>
      <c r="D103" s="4"/>
    </row>
    <row r="104" spans="2:4" ht="18.75" customHeight="1">
      <c r="B104" s="5">
        <v>3275.623349641236</v>
      </c>
      <c r="C104" s="5">
        <v>351.3608420083799</v>
      </c>
      <c r="D104" s="4"/>
    </row>
    <row r="105" spans="2:4" ht="18.75" customHeight="1">
      <c r="B105" s="5">
        <v>3273.870733409713</v>
      </c>
      <c r="C105" s="5">
        <v>305.16611465707007</v>
      </c>
      <c r="D105" s="4"/>
    </row>
    <row r="106" spans="2:4" ht="18.75" customHeight="1">
      <c r="B106" s="5">
        <v>3750.1162187743403</v>
      </c>
      <c r="C106" s="5">
        <v>344.16188430058071</v>
      </c>
      <c r="D106" s="4"/>
    </row>
    <row r="107" spans="2:4" ht="18.75" customHeight="1">
      <c r="B107" s="5">
        <v>4398.8975427169689</v>
      </c>
      <c r="C107" s="5">
        <v>293.49209486518771</v>
      </c>
      <c r="D107" s="4"/>
    </row>
    <row r="108" spans="2:4" ht="18.75" customHeight="1">
      <c r="B108" s="5">
        <v>2945.3818195596477</v>
      </c>
      <c r="C108" s="5">
        <v>308.45947874522676</v>
      </c>
      <c r="D108" s="4"/>
    </row>
    <row r="109" spans="2:4" ht="18.75" customHeight="1">
      <c r="B109" s="5">
        <v>4144.6995267844195</v>
      </c>
      <c r="C109" s="5">
        <v>334.18889547504017</v>
      </c>
      <c r="D109" s="4"/>
    </row>
    <row r="110" spans="2:4" ht="18.75" customHeight="1">
      <c r="B110" s="5">
        <v>4215.4773807089696</v>
      </c>
      <c r="C110" s="5">
        <v>325.45678755267369</v>
      </c>
      <c r="D110" s="4"/>
    </row>
    <row r="111" spans="2:4" ht="18.75" customHeight="1">
      <c r="B111" s="5">
        <v>2726.1743643241502</v>
      </c>
      <c r="C111" s="5">
        <v>351.71399916488468</v>
      </c>
      <c r="D111" s="4"/>
    </row>
    <row r="112" spans="2:4" ht="18.75" customHeight="1">
      <c r="B112" s="5">
        <v>3429.5652382722315</v>
      </c>
      <c r="C112" s="5">
        <v>286.87601885479955</v>
      </c>
      <c r="D112" s="4"/>
    </row>
    <row r="113" spans="2:4" ht="18.75" customHeight="1" thickBot="1">
      <c r="B113" s="9">
        <v>3185.1190648512102</v>
      </c>
      <c r="C113" s="9">
        <v>279.54059257184559</v>
      </c>
      <c r="D113" s="4"/>
    </row>
  </sheetData>
  <sortState ref="Q12:Q24">
    <sortCondition ref="Q12"/>
  </sortState>
  <phoneticPr fontId="7"/>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DE20-85C6-3E40-AC9F-403597DE379E}">
  <dimension ref="B8:J113"/>
  <sheetViews>
    <sheetView zoomScaleNormal="100" workbookViewId="0"/>
  </sheetViews>
  <sheetFormatPr defaultColWidth="13.6875" defaultRowHeight="18.75" customHeight="1"/>
  <cols>
    <col min="1" max="1" width="5.6875" style="1" customWidth="1"/>
    <col min="2" max="3" width="13.6875" style="1"/>
    <col min="4" max="5" width="13.6875" style="1" customWidth="1"/>
    <col min="6" max="16384" width="13.6875" style="1"/>
  </cols>
  <sheetData>
    <row r="8" spans="2:10" ht="18.75" customHeight="1" thickBot="1"/>
    <row r="9" spans="2:10" ht="18.75" customHeight="1" thickBot="1">
      <c r="B9" s="2" t="s">
        <v>9</v>
      </c>
      <c r="C9" s="2" t="s">
        <v>10</v>
      </c>
      <c r="D9" s="10"/>
      <c r="G9" s="17" t="s">
        <v>43</v>
      </c>
      <c r="J9" s="30" t="s">
        <v>45</v>
      </c>
    </row>
    <row r="10" spans="2:10" ht="18.75" customHeight="1">
      <c r="B10" s="5">
        <v>3510.4906367741619</v>
      </c>
      <c r="C10" s="5">
        <v>302.69168135805154</v>
      </c>
      <c r="D10" s="4"/>
      <c r="E10" s="17"/>
    </row>
    <row r="11" spans="2:10" ht="18.75" customHeight="1">
      <c r="B11" s="5">
        <v>2997.306178208974</v>
      </c>
      <c r="C11" s="5">
        <v>346.61798745789014</v>
      </c>
      <c r="D11" s="4"/>
      <c r="E11" s="4"/>
    </row>
    <row r="12" spans="2:10" ht="18.75" customHeight="1">
      <c r="B12" s="5">
        <v>2795.1923817755101</v>
      </c>
      <c r="C12" s="5">
        <v>281.32007836410077</v>
      </c>
      <c r="D12" s="4"/>
      <c r="E12" s="4"/>
    </row>
    <row r="13" spans="2:10" ht="18.75" customHeight="1">
      <c r="B13" s="5">
        <v>2975.1295082723382</v>
      </c>
      <c r="C13" s="5">
        <v>328.10363256988114</v>
      </c>
      <c r="D13" s="4"/>
      <c r="E13" s="4"/>
    </row>
    <row r="14" spans="2:10" ht="18.75" customHeight="1">
      <c r="B14" s="5">
        <v>4004.6579910430705</v>
      </c>
      <c r="C14" s="5">
        <v>268.12738455213065</v>
      </c>
      <c r="D14" s="4"/>
      <c r="E14" s="4"/>
    </row>
    <row r="15" spans="2:10" ht="18.75" customHeight="1">
      <c r="B15" s="5">
        <v>4065.0796980242717</v>
      </c>
      <c r="C15" s="5">
        <v>296.62224166954468</v>
      </c>
      <c r="D15" s="4"/>
      <c r="E15" s="4"/>
    </row>
    <row r="16" spans="2:10" ht="18.75" customHeight="1">
      <c r="B16" s="5">
        <v>3259.0779752863104</v>
      </c>
      <c r="C16" s="5">
        <v>294.75827121624764</v>
      </c>
      <c r="D16" s="4"/>
      <c r="E16" s="4"/>
    </row>
    <row r="17" spans="2:5" ht="18.75" customHeight="1">
      <c r="B17" s="5">
        <v>2964.0283210034549</v>
      </c>
      <c r="C17" s="5">
        <v>307.24307768787975</v>
      </c>
      <c r="D17" s="4"/>
      <c r="E17" s="4"/>
    </row>
    <row r="18" spans="2:5" ht="18.75" customHeight="1">
      <c r="B18" s="5">
        <v>3018.0227018848818</v>
      </c>
      <c r="C18" s="5">
        <v>323.32295806555095</v>
      </c>
      <c r="D18" s="4"/>
      <c r="E18" s="4"/>
    </row>
    <row r="19" spans="2:5" ht="18.75" customHeight="1">
      <c r="B19" s="5">
        <v>2798.0939488098156</v>
      </c>
      <c r="C19" s="5">
        <v>278.48898998916098</v>
      </c>
      <c r="D19" s="4"/>
      <c r="E19" s="4"/>
    </row>
    <row r="20" spans="2:5" ht="18.75" customHeight="1">
      <c r="B20" s="5">
        <v>3479.8896906688078</v>
      </c>
      <c r="C20" s="5">
        <v>333.15388814981026</v>
      </c>
      <c r="D20" s="4"/>
      <c r="E20" s="4"/>
    </row>
    <row r="21" spans="2:5" ht="18.75" customHeight="1">
      <c r="B21" s="5">
        <v>3375.632244512306</v>
      </c>
      <c r="C21" s="5">
        <v>281.86298916211035</v>
      </c>
      <c r="D21" s="4"/>
      <c r="E21" s="4"/>
    </row>
    <row r="22" spans="2:5" ht="18.75" customHeight="1">
      <c r="B22" s="5">
        <v>3558.8889016051116</v>
      </c>
      <c r="C22" s="5">
        <v>311.69716274797639</v>
      </c>
      <c r="D22" s="4"/>
      <c r="E22" s="4"/>
    </row>
    <row r="23" spans="2:5" ht="18.75" customHeight="1">
      <c r="B23" s="5">
        <v>2569.3887083315972</v>
      </c>
      <c r="C23" s="5">
        <v>328.46476315874588</v>
      </c>
      <c r="D23" s="4"/>
      <c r="E23" s="4"/>
    </row>
    <row r="24" spans="2:5" ht="18.75" customHeight="1">
      <c r="B24" s="5">
        <v>3830.9208199958935</v>
      </c>
      <c r="C24" s="5">
        <v>382.30550799988066</v>
      </c>
      <c r="D24" s="4"/>
      <c r="E24" s="4"/>
    </row>
    <row r="25" spans="2:5" ht="18.75" customHeight="1">
      <c r="B25" s="5">
        <v>3297.2579399584129</v>
      </c>
      <c r="C25" s="5">
        <v>372.17725465147424</v>
      </c>
      <c r="D25" s="4"/>
      <c r="E25" s="4"/>
    </row>
    <row r="26" spans="2:5" ht="18.75" customHeight="1">
      <c r="B26" s="5">
        <v>4307.1814214653914</v>
      </c>
      <c r="C26" s="5">
        <v>319.13581696749998</v>
      </c>
      <c r="D26" s="4"/>
      <c r="E26" s="4"/>
    </row>
    <row r="27" spans="2:5" ht="18.75" customHeight="1">
      <c r="B27" s="5">
        <v>3708.7946787290784</v>
      </c>
      <c r="C27" s="5">
        <v>398.2273068266332</v>
      </c>
      <c r="D27" s="4"/>
      <c r="E27" s="4"/>
    </row>
    <row r="28" spans="2:5" ht="18.75" customHeight="1">
      <c r="B28" s="5">
        <v>4021.2860732035992</v>
      </c>
      <c r="C28" s="5">
        <v>297.86615949142754</v>
      </c>
      <c r="D28" s="4"/>
      <c r="E28" s="4"/>
    </row>
    <row r="29" spans="2:5" ht="18.75" customHeight="1">
      <c r="B29" s="5">
        <v>3119.4854999469912</v>
      </c>
      <c r="C29" s="5">
        <v>300.25786775092848</v>
      </c>
      <c r="D29" s="4"/>
      <c r="E29" s="4"/>
    </row>
    <row r="30" spans="2:5" ht="18.75" customHeight="1">
      <c r="B30" s="5">
        <v>4053.7855886144866</v>
      </c>
      <c r="C30" s="5">
        <v>282.59859766250173</v>
      </c>
      <c r="D30" s="4"/>
      <c r="E30" s="4"/>
    </row>
    <row r="31" spans="2:5" ht="18.75" customHeight="1">
      <c r="B31" s="5">
        <v>4300.1459936441925</v>
      </c>
      <c r="C31" s="5">
        <v>396.51023646068984</v>
      </c>
      <c r="D31" s="4"/>
      <c r="E31" s="4"/>
    </row>
    <row r="32" spans="2:5" ht="18.75" customHeight="1">
      <c r="B32" s="5">
        <v>3208.8162288116901</v>
      </c>
      <c r="C32" s="5">
        <v>321.77852381036155</v>
      </c>
      <c r="D32" s="4"/>
      <c r="E32" s="4"/>
    </row>
    <row r="33" spans="2:5" ht="18.75" customHeight="1">
      <c r="B33" s="5">
        <v>3131.3624406231925</v>
      </c>
      <c r="C33" s="5">
        <v>267.21629806901888</v>
      </c>
      <c r="D33" s="4"/>
      <c r="E33" s="4"/>
    </row>
    <row r="34" spans="2:5" ht="18.75" customHeight="1">
      <c r="B34" s="5">
        <v>3151.994548771936</v>
      </c>
      <c r="C34" s="5">
        <v>246.3066153351821</v>
      </c>
      <c r="D34" s="4"/>
      <c r="E34" s="4"/>
    </row>
    <row r="35" spans="2:5" ht="18.75" customHeight="1">
      <c r="B35" s="5">
        <v>4215.4054730450689</v>
      </c>
      <c r="C35" s="5">
        <v>329.34936196777966</v>
      </c>
      <c r="D35" s="4"/>
    </row>
    <row r="36" spans="2:5" ht="18.75" customHeight="1">
      <c r="B36" s="5">
        <v>3336.2672827954657</v>
      </c>
      <c r="C36" s="5">
        <v>322.69210024928373</v>
      </c>
      <c r="D36" s="4"/>
    </row>
    <row r="37" spans="2:5" ht="18.75" customHeight="1">
      <c r="B37" s="5">
        <v>4350.2456238855184</v>
      </c>
      <c r="C37" s="5">
        <v>365.22370769087161</v>
      </c>
      <c r="D37" s="4"/>
    </row>
    <row r="38" spans="2:5" ht="18.75" customHeight="1">
      <c r="B38" s="5">
        <v>3381.2464830682279</v>
      </c>
      <c r="C38" s="5">
        <v>317.51397425922738</v>
      </c>
      <c r="D38" s="4"/>
    </row>
    <row r="39" spans="2:5" ht="18.75" customHeight="1">
      <c r="B39" s="5">
        <v>3406.8751465456621</v>
      </c>
      <c r="C39" s="5">
        <v>367.7190893470426</v>
      </c>
      <c r="D39" s="4"/>
    </row>
    <row r="40" spans="2:5" ht="18.75" customHeight="1">
      <c r="B40" s="5">
        <v>3066.0907934199695</v>
      </c>
      <c r="C40" s="5">
        <v>384.10839959336442</v>
      </c>
      <c r="D40" s="4"/>
    </row>
    <row r="41" spans="2:5" ht="18.75" customHeight="1">
      <c r="B41" s="5">
        <v>3511.389431198586</v>
      </c>
      <c r="C41" s="5">
        <v>316.23551264703286</v>
      </c>
      <c r="D41" s="4"/>
    </row>
    <row r="42" spans="2:5" ht="18.75" customHeight="1">
      <c r="B42" s="5">
        <v>3256.3270948291042</v>
      </c>
      <c r="C42" s="5">
        <v>321.83149958434484</v>
      </c>
      <c r="D42" s="4"/>
    </row>
    <row r="43" spans="2:5" ht="18.75" customHeight="1">
      <c r="B43" s="5">
        <v>3764.0104174356738</v>
      </c>
      <c r="C43" s="5">
        <v>304.89620419411051</v>
      </c>
      <c r="D43" s="4"/>
    </row>
    <row r="44" spans="2:5" ht="18.75" customHeight="1">
      <c r="B44" s="5">
        <v>3690.1022844804311</v>
      </c>
      <c r="C44" s="5">
        <v>329.26027945788826</v>
      </c>
      <c r="D44" s="4"/>
    </row>
    <row r="45" spans="2:5" ht="18.75" customHeight="1">
      <c r="B45" s="5">
        <v>4284.0644431243181</v>
      </c>
      <c r="C45" s="5">
        <v>311.74021495607263</v>
      </c>
      <c r="D45" s="4"/>
    </row>
    <row r="46" spans="2:5" ht="18.75" customHeight="1">
      <c r="B46" s="5">
        <v>3238.015291855249</v>
      </c>
      <c r="C46" s="5">
        <v>305.53220613853949</v>
      </c>
      <c r="D46" s="4"/>
    </row>
    <row r="47" spans="2:5" ht="18.75" customHeight="1">
      <c r="B47" s="5">
        <v>3560.8003689112352</v>
      </c>
      <c r="C47" s="5">
        <v>329.21451697726189</v>
      </c>
      <c r="D47" s="4"/>
    </row>
    <row r="48" spans="2:5" ht="18.75" customHeight="1">
      <c r="B48" s="5">
        <v>3008.635139111736</v>
      </c>
      <c r="C48" s="5">
        <v>276.82000189980164</v>
      </c>
      <c r="D48" s="4"/>
    </row>
    <row r="49" spans="2:4" ht="18.75" customHeight="1">
      <c r="B49" s="5">
        <v>3490.5853976071703</v>
      </c>
      <c r="C49" s="5">
        <v>340.99261734565295</v>
      </c>
      <c r="D49" s="4"/>
    </row>
    <row r="50" spans="2:4" ht="18.75" customHeight="1">
      <c r="B50" s="5">
        <v>2716.5830968226701</v>
      </c>
      <c r="C50" s="5">
        <v>320.80966690533432</v>
      </c>
      <c r="D50" s="4"/>
    </row>
    <row r="51" spans="2:4" ht="18.75" customHeight="1">
      <c r="B51" s="5">
        <v>3197.4308632588045</v>
      </c>
      <c r="C51" s="5">
        <v>336.78988376147782</v>
      </c>
      <c r="D51" s="4"/>
    </row>
    <row r="52" spans="2:4" ht="18.75" customHeight="1">
      <c r="B52" s="5">
        <v>3831.597208316809</v>
      </c>
      <c r="C52" s="5">
        <v>333.78793928834182</v>
      </c>
      <c r="D52" s="4"/>
    </row>
    <row r="53" spans="2:4" ht="18.75" customHeight="1">
      <c r="B53" s="5">
        <v>3336.2417695302311</v>
      </c>
      <c r="C53" s="5">
        <v>327.13804839746695</v>
      </c>
      <c r="D53" s="4"/>
    </row>
    <row r="54" spans="2:4" ht="18.75" customHeight="1">
      <c r="B54" s="5">
        <v>4504.9665116906181</v>
      </c>
      <c r="C54" s="5">
        <v>294.17223189236381</v>
      </c>
      <c r="D54" s="4"/>
    </row>
    <row r="55" spans="2:4" ht="18.75" customHeight="1">
      <c r="B55" s="5">
        <v>3378.2638054224863</v>
      </c>
      <c r="C55" s="5">
        <v>347.83909139955563</v>
      </c>
      <c r="D55" s="4"/>
    </row>
    <row r="56" spans="2:4" ht="18.75" customHeight="1">
      <c r="B56" s="5">
        <v>3566.6200961323734</v>
      </c>
      <c r="C56" s="5">
        <v>293.07497080811447</v>
      </c>
      <c r="D56" s="4"/>
    </row>
    <row r="57" spans="2:4" ht="18.75" customHeight="1">
      <c r="B57" s="5">
        <v>4041.4337172236337</v>
      </c>
      <c r="C57" s="5">
        <v>352.63779287730506</v>
      </c>
      <c r="D57" s="4"/>
    </row>
    <row r="58" spans="2:4" ht="18.75" customHeight="1">
      <c r="B58" s="5">
        <v>3614.8757955876986</v>
      </c>
      <c r="C58" s="5">
        <v>365.22746093563768</v>
      </c>
      <c r="D58" s="4"/>
    </row>
    <row r="59" spans="2:4" ht="18.75" customHeight="1">
      <c r="B59" s="5">
        <v>3811.5047143814404</v>
      </c>
      <c r="C59" s="5">
        <v>372.27963523359062</v>
      </c>
      <c r="D59" s="4"/>
    </row>
    <row r="60" spans="2:4" ht="18.75" customHeight="1">
      <c r="B60" s="5">
        <v>3517.2759354945838</v>
      </c>
      <c r="C60" s="5">
        <v>317.54760249867184</v>
      </c>
      <c r="D60" s="4"/>
    </row>
    <row r="61" spans="2:4" ht="18.75" customHeight="1">
      <c r="B61" s="5">
        <v>3885.6453832681491</v>
      </c>
      <c r="C61" s="5">
        <v>339.29144421864669</v>
      </c>
      <c r="D61" s="4"/>
    </row>
    <row r="62" spans="2:4" ht="18.75" customHeight="1">
      <c r="B62" s="5">
        <v>3105.1004811029939</v>
      </c>
      <c r="C62" s="5">
        <v>286.65644913381027</v>
      </c>
      <c r="D62" s="4"/>
    </row>
    <row r="63" spans="2:4" ht="18.75" customHeight="1">
      <c r="B63" s="5">
        <v>3549.1749693332217</v>
      </c>
      <c r="C63" s="5">
        <v>311.81744100480626</v>
      </c>
      <c r="D63" s="4"/>
    </row>
    <row r="64" spans="2:4" ht="18.75" customHeight="1">
      <c r="B64" s="5">
        <v>3214.1560181506729</v>
      </c>
      <c r="C64" s="5">
        <v>329.44596871358925</v>
      </c>
      <c r="D64" s="4"/>
    </row>
    <row r="65" spans="2:4" ht="18.75" customHeight="1">
      <c r="B65" s="5">
        <v>5489.3100039538449</v>
      </c>
      <c r="C65" s="5">
        <v>313.02133671046209</v>
      </c>
      <c r="D65" s="4"/>
    </row>
    <row r="66" spans="2:4" ht="18.75" customHeight="1">
      <c r="B66" s="5">
        <v>3164.0831693037553</v>
      </c>
      <c r="C66" s="5">
        <v>305.23632712443521</v>
      </c>
      <c r="D66" s="4"/>
    </row>
    <row r="67" spans="2:4" ht="18.75" customHeight="1">
      <c r="B67" s="5">
        <v>3420.9937025221952</v>
      </c>
      <c r="C67" s="5">
        <v>301.98533551931814</v>
      </c>
      <c r="D67" s="4"/>
    </row>
    <row r="68" spans="2:4" ht="18.75" customHeight="1">
      <c r="B68" s="5">
        <v>3535.1176918068281</v>
      </c>
      <c r="C68" s="5">
        <v>316.18232475374742</v>
      </c>
      <c r="D68" s="4"/>
    </row>
    <row r="69" spans="2:4" ht="18.75" customHeight="1">
      <c r="B69" s="5">
        <v>3890.6996121736433</v>
      </c>
      <c r="C69" s="5">
        <v>327.23737531161214</v>
      </c>
      <c r="D69" s="4"/>
    </row>
    <row r="70" spans="2:4" ht="18.75" customHeight="1">
      <c r="B70" s="5">
        <v>4062.6658946605471</v>
      </c>
      <c r="C70" s="5">
        <v>334.41105704955078</v>
      </c>
      <c r="D70" s="4"/>
    </row>
    <row r="71" spans="2:4" ht="18.75" customHeight="1">
      <c r="B71" s="5">
        <v>2943.3714679817213</v>
      </c>
      <c r="C71" s="5">
        <v>299.48485446431914</v>
      </c>
      <c r="D71" s="4"/>
    </row>
    <row r="72" spans="2:4" ht="18.75" customHeight="1">
      <c r="B72" s="5">
        <v>3736.8081353870371</v>
      </c>
      <c r="C72" s="5">
        <v>318.53080146501668</v>
      </c>
      <c r="D72" s="4"/>
    </row>
    <row r="73" spans="2:4" ht="18.75" customHeight="1">
      <c r="B73" s="5">
        <v>3829.3777454124292</v>
      </c>
      <c r="C73" s="5">
        <v>421.17945294360038</v>
      </c>
      <c r="D73" s="4"/>
    </row>
    <row r="74" spans="2:4" ht="18.75" customHeight="1">
      <c r="B74" s="5">
        <v>2979.6980207195593</v>
      </c>
      <c r="C74" s="5">
        <v>324.93520026596707</v>
      </c>
      <c r="D74" s="4"/>
    </row>
    <row r="75" spans="2:4" ht="18.75" customHeight="1">
      <c r="B75" s="5">
        <v>2516.217056202544</v>
      </c>
      <c r="C75" s="5">
        <v>342.18296042054141</v>
      </c>
      <c r="D75" s="4"/>
    </row>
    <row r="76" spans="2:4" ht="18.75" customHeight="1">
      <c r="B76" s="5">
        <v>2828.0074007155276</v>
      </c>
      <c r="C76" s="5">
        <v>282.11725602414401</v>
      </c>
      <c r="D76" s="4"/>
    </row>
    <row r="77" spans="2:4" ht="18.75" customHeight="1">
      <c r="B77" s="5">
        <v>3620.2107353587376</v>
      </c>
      <c r="C77" s="5">
        <v>324.65076411486092</v>
      </c>
      <c r="D77" s="4"/>
    </row>
    <row r="78" spans="2:4" ht="18.75" customHeight="1">
      <c r="B78" s="5">
        <v>3823.8143052093492</v>
      </c>
      <c r="C78" s="5">
        <v>380.35625554592406</v>
      </c>
      <c r="D78" s="4"/>
    </row>
    <row r="79" spans="2:4" ht="18.75" customHeight="1">
      <c r="B79" s="5">
        <v>3872.5128787277631</v>
      </c>
      <c r="C79" s="5">
        <v>331.40648870741563</v>
      </c>
      <c r="D79" s="4"/>
    </row>
    <row r="80" spans="2:4" ht="18.75" customHeight="1">
      <c r="B80" s="5">
        <v>3134.5821096205027</v>
      </c>
      <c r="C80" s="5">
        <v>288.5452596248025</v>
      </c>
      <c r="D80" s="4"/>
    </row>
    <row r="81" spans="2:4" ht="18.75" customHeight="1">
      <c r="B81" s="5">
        <v>4120.9655696678255</v>
      </c>
      <c r="C81" s="5">
        <v>342.07700385437971</v>
      </c>
      <c r="D81" s="4"/>
    </row>
    <row r="82" spans="2:4" ht="18.75" customHeight="1">
      <c r="B82" s="5">
        <v>3346.3776405521089</v>
      </c>
      <c r="C82" s="5">
        <v>314.06722843464951</v>
      </c>
      <c r="D82" s="4"/>
    </row>
    <row r="83" spans="2:4" ht="18.75" customHeight="1">
      <c r="B83" s="5">
        <v>3946.1964159363538</v>
      </c>
      <c r="C83" s="5">
        <v>355.30353376396715</v>
      </c>
      <c r="D83" s="4"/>
    </row>
    <row r="84" spans="2:4" ht="18.75" customHeight="1">
      <c r="B84" s="5">
        <v>3987.3242653970997</v>
      </c>
      <c r="C84" s="5">
        <v>263.36639223419616</v>
      </c>
      <c r="D84" s="4"/>
    </row>
    <row r="85" spans="2:4" ht="18.75" customHeight="1">
      <c r="B85" s="5">
        <v>4293.3326880989725</v>
      </c>
      <c r="C85" s="5">
        <v>258.33134210825517</v>
      </c>
      <c r="D85" s="4"/>
    </row>
    <row r="86" spans="2:4" ht="18.75" customHeight="1">
      <c r="B86" s="5">
        <v>3611.1339129099779</v>
      </c>
      <c r="C86" s="5">
        <v>327.89169157936732</v>
      </c>
      <c r="D86" s="4"/>
    </row>
    <row r="87" spans="2:4" ht="18.75" customHeight="1">
      <c r="B87" s="5">
        <v>3211.3503756684008</v>
      </c>
      <c r="C87" s="5">
        <v>250.82662703021242</v>
      </c>
      <c r="D87" s="4"/>
    </row>
    <row r="88" spans="2:4" ht="18.75" customHeight="1">
      <c r="B88" s="5">
        <v>4008.894604301197</v>
      </c>
      <c r="C88" s="5">
        <v>276.08458241521521</v>
      </c>
      <c r="D88" s="4"/>
    </row>
    <row r="89" spans="2:4" ht="18.75" customHeight="1">
      <c r="B89" s="5">
        <v>3055.2145057528101</v>
      </c>
      <c r="C89" s="5">
        <v>329.26676916727001</v>
      </c>
      <c r="D89" s="4"/>
    </row>
    <row r="90" spans="2:4" ht="18.75" customHeight="1">
      <c r="B90" s="5">
        <v>3246.7429934301713</v>
      </c>
      <c r="C90" s="5">
        <v>335.21908614407045</v>
      </c>
      <c r="D90" s="4"/>
    </row>
    <row r="91" spans="2:4" ht="18.75" customHeight="1">
      <c r="B91" s="5">
        <v>4008.066804247911</v>
      </c>
      <c r="C91" s="5">
        <v>341.39105228734951</v>
      </c>
      <c r="D91" s="4"/>
    </row>
    <row r="92" spans="2:4" ht="18.75" customHeight="1">
      <c r="B92" s="5">
        <v>4384.0112671165343</v>
      </c>
      <c r="C92" s="5">
        <v>354.26885510213936</v>
      </c>
      <c r="D92" s="4"/>
    </row>
    <row r="93" spans="2:4" ht="18.75" customHeight="1">
      <c r="B93" s="5">
        <v>4025.5450604192524</v>
      </c>
      <c r="C93" s="5">
        <v>326.54183158815044</v>
      </c>
      <c r="D93" s="4"/>
    </row>
    <row r="94" spans="2:4" ht="18.75" customHeight="1">
      <c r="B94" s="5">
        <v>2312.738350192194</v>
      </c>
      <c r="C94" s="5">
        <v>265.77370237348464</v>
      </c>
      <c r="D94" s="4"/>
    </row>
    <row r="95" spans="2:4" ht="18.75" customHeight="1">
      <c r="B95" s="5">
        <v>3778.7966471971095</v>
      </c>
      <c r="C95" s="5">
        <v>365.13830109658778</v>
      </c>
      <c r="D95" s="4"/>
    </row>
    <row r="96" spans="2:4" ht="18.75" customHeight="1">
      <c r="B96" s="5">
        <v>2338.25544499852</v>
      </c>
      <c r="C96" s="5">
        <v>319.33269507582196</v>
      </c>
      <c r="D96" s="4"/>
    </row>
    <row r="97" spans="2:4" ht="18.75" customHeight="1">
      <c r="B97" s="5">
        <v>3390.0514312830683</v>
      </c>
      <c r="C97" s="5">
        <v>298.20579550965221</v>
      </c>
      <c r="D97" s="4"/>
    </row>
    <row r="98" spans="2:4" ht="18.75" customHeight="1">
      <c r="B98" s="5">
        <v>3088.7893208534833</v>
      </c>
      <c r="C98" s="5">
        <v>315.27558745879423</v>
      </c>
      <c r="D98" s="4"/>
    </row>
    <row r="99" spans="2:4" ht="18.75" customHeight="1">
      <c r="B99" s="5">
        <v>2937.3575572848004</v>
      </c>
      <c r="C99" s="5">
        <v>297.9808584862937</v>
      </c>
      <c r="D99" s="4"/>
    </row>
    <row r="100" spans="2:4" ht="18.75" customHeight="1">
      <c r="B100" s="5">
        <v>3344.701036741606</v>
      </c>
      <c r="C100" s="5">
        <v>257.74520838498989</v>
      </c>
      <c r="D100" s="4"/>
    </row>
    <row r="101" spans="2:4" ht="18.75" customHeight="1">
      <c r="B101" s="5">
        <v>3500.2077082678229</v>
      </c>
      <c r="C101" s="5">
        <v>293.52100613311944</v>
      </c>
      <c r="D101" s="4"/>
    </row>
    <row r="102" spans="2:4" ht="18.75" customHeight="1">
      <c r="B102" s="5">
        <v>3085.2150485221491</v>
      </c>
      <c r="C102" s="5">
        <v>320.5307133584285</v>
      </c>
      <c r="D102" s="4"/>
    </row>
    <row r="103" spans="2:4" ht="18.75" customHeight="1">
      <c r="B103" s="5">
        <v>4572.4208975905985</v>
      </c>
      <c r="C103" s="5">
        <v>296.95332567756839</v>
      </c>
      <c r="D103" s="4"/>
    </row>
    <row r="104" spans="2:4" ht="18.75" customHeight="1">
      <c r="B104" s="5">
        <v>3275.623349641236</v>
      </c>
      <c r="C104" s="5">
        <v>351.3608420083799</v>
      </c>
      <c r="D104" s="4"/>
    </row>
    <row r="105" spans="2:4" ht="18.75" customHeight="1">
      <c r="B105" s="5">
        <v>3273.870733409713</v>
      </c>
      <c r="C105" s="5">
        <v>305.16611465707007</v>
      </c>
      <c r="D105" s="4"/>
    </row>
    <row r="106" spans="2:4" ht="18.75" customHeight="1">
      <c r="B106" s="5">
        <v>3750.1162187743403</v>
      </c>
      <c r="C106" s="5">
        <v>344.16188430058071</v>
      </c>
      <c r="D106" s="4"/>
    </row>
    <row r="107" spans="2:4" ht="18.75" customHeight="1">
      <c r="B107" s="5">
        <v>4398.8975427169689</v>
      </c>
      <c r="C107" s="5">
        <v>293.49209486518771</v>
      </c>
      <c r="D107" s="4"/>
    </row>
    <row r="108" spans="2:4" ht="18.75" customHeight="1">
      <c r="B108" s="5">
        <v>2945.3818195596477</v>
      </c>
      <c r="C108" s="5">
        <v>308.45947874522676</v>
      </c>
      <c r="D108" s="4"/>
    </row>
    <row r="109" spans="2:4" ht="18.75" customHeight="1">
      <c r="B109" s="5">
        <v>4144.6995267844195</v>
      </c>
      <c r="C109" s="5">
        <v>334.18889547504017</v>
      </c>
      <c r="D109" s="4"/>
    </row>
    <row r="110" spans="2:4" ht="18.75" customHeight="1">
      <c r="B110" s="5">
        <v>4215.4773807089696</v>
      </c>
      <c r="C110" s="5">
        <v>325.45678755267369</v>
      </c>
      <c r="D110" s="4"/>
    </row>
    <row r="111" spans="2:4" ht="18.75" customHeight="1">
      <c r="B111" s="5">
        <v>2726.1743643241502</v>
      </c>
      <c r="C111" s="5">
        <v>351.71399916488468</v>
      </c>
      <c r="D111" s="4"/>
    </row>
    <row r="112" spans="2:4" ht="18.75" customHeight="1">
      <c r="B112" s="5">
        <v>3429.5652382722315</v>
      </c>
      <c r="C112" s="5">
        <v>286.87601885479955</v>
      </c>
      <c r="D112" s="4"/>
    </row>
    <row r="113" spans="2:4" ht="18.75" customHeight="1" thickBot="1">
      <c r="B113" s="9">
        <v>3185.1190648512102</v>
      </c>
      <c r="C113" s="9">
        <v>279.54059257184559</v>
      </c>
      <c r="D113" s="4"/>
    </row>
  </sheetData>
  <phoneticPr fontId="7"/>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6C3A-FCA0-4902-B094-176FDF427195}">
  <sheetPr>
    <tabColor rgb="FFFF0000"/>
  </sheetPr>
  <dimension ref="B8:P113"/>
  <sheetViews>
    <sheetView zoomScaleNormal="100" workbookViewId="0"/>
  </sheetViews>
  <sheetFormatPr defaultColWidth="13.6875" defaultRowHeight="18.45"/>
  <cols>
    <col min="1" max="1" width="5.6875" style="1" customWidth="1"/>
    <col min="2" max="3" width="13.6875" style="1"/>
    <col min="4" max="5" width="13.6875" style="1" customWidth="1"/>
    <col min="6" max="6" width="13.6875" style="1"/>
    <col min="7" max="7" width="13.6875" style="1" customWidth="1"/>
    <col min="8" max="16384" width="13.6875" style="1"/>
  </cols>
  <sheetData>
    <row r="8" spans="2:16" ht="18.899999999999999" thickBot="1"/>
    <row r="9" spans="2:16" ht="18.899999999999999" thickBot="1">
      <c r="B9" s="2" t="s">
        <v>9</v>
      </c>
      <c r="C9" s="33" t="s">
        <v>10</v>
      </c>
      <c r="D9" s="88" t="s">
        <v>155</v>
      </c>
      <c r="E9" s="29" t="s">
        <v>156</v>
      </c>
      <c r="G9" s="17" t="s">
        <v>170</v>
      </c>
      <c r="M9" s="17" t="s">
        <v>171</v>
      </c>
    </row>
    <row r="10" spans="2:16">
      <c r="B10" s="5">
        <v>3510.4906367741619</v>
      </c>
      <c r="C10" s="5">
        <v>302.69168135805154</v>
      </c>
      <c r="D10" s="5">
        <f>IF(B10&lt;3000,1,0)</f>
        <v>0</v>
      </c>
      <c r="E10" s="35">
        <f>IF(C10&gt;300,1,0)</f>
        <v>1</v>
      </c>
      <c r="G10" s="17" t="s">
        <v>176</v>
      </c>
      <c r="M10" s="17" t="s">
        <v>172</v>
      </c>
    </row>
    <row r="11" spans="2:16">
      <c r="B11" s="5">
        <v>2997.306178208974</v>
      </c>
      <c r="C11" s="5">
        <v>346.61798745789014</v>
      </c>
      <c r="D11" s="5">
        <f t="shared" ref="D11:D74" si="0">IF(B11&lt;3000,1,0)</f>
        <v>1</v>
      </c>
      <c r="E11" s="35">
        <f t="shared" ref="E11:E74" si="1">IF(C11&gt;300,1,0)</f>
        <v>1</v>
      </c>
    </row>
    <row r="12" spans="2:16">
      <c r="B12" s="5">
        <v>2795.1923817755101</v>
      </c>
      <c r="C12" s="5">
        <v>281.32007836410077</v>
      </c>
      <c r="D12" s="5">
        <f t="shared" si="0"/>
        <v>1</v>
      </c>
      <c r="E12" s="35">
        <f t="shared" si="1"/>
        <v>0</v>
      </c>
      <c r="G12" s="17" t="s">
        <v>175</v>
      </c>
      <c r="M12" s="17" t="s">
        <v>173</v>
      </c>
    </row>
    <row r="13" spans="2:16">
      <c r="B13" s="5">
        <v>2975.1295082723382</v>
      </c>
      <c r="C13" s="5">
        <v>328.10363256988114</v>
      </c>
      <c r="D13" s="5">
        <f t="shared" si="0"/>
        <v>1</v>
      </c>
      <c r="E13" s="35">
        <f t="shared" si="1"/>
        <v>1</v>
      </c>
      <c r="G13" s="102" t="s">
        <v>177</v>
      </c>
      <c r="H13" s="108" t="s">
        <v>178</v>
      </c>
      <c r="I13" s="103"/>
      <c r="J13" s="100">
        <f>SUM(D10:D113)</f>
        <v>16</v>
      </c>
      <c r="M13" s="102" t="s">
        <v>177</v>
      </c>
      <c r="N13" s="108" t="s">
        <v>180</v>
      </c>
      <c r="O13" s="103"/>
      <c r="P13" s="100">
        <f>SUM(E10:E113)</f>
        <v>74</v>
      </c>
    </row>
    <row r="14" spans="2:16">
      <c r="B14" s="5">
        <v>4004.6579910430705</v>
      </c>
      <c r="C14" s="5">
        <v>268.12738455213065</v>
      </c>
      <c r="D14" s="5">
        <f t="shared" si="0"/>
        <v>0</v>
      </c>
      <c r="E14" s="35">
        <f t="shared" si="1"/>
        <v>0</v>
      </c>
      <c r="H14" s="107"/>
    </row>
    <row r="15" spans="2:16">
      <c r="B15" s="5">
        <v>4065.0796980242717</v>
      </c>
      <c r="C15" s="5">
        <v>296.62224166954468</v>
      </c>
      <c r="D15" s="5">
        <f t="shared" si="0"/>
        <v>0</v>
      </c>
      <c r="E15" s="35">
        <f t="shared" si="1"/>
        <v>0</v>
      </c>
      <c r="G15" s="17" t="s">
        <v>169</v>
      </c>
      <c r="M15" s="17" t="s">
        <v>174</v>
      </c>
    </row>
    <row r="16" spans="2:16">
      <c r="B16" s="5">
        <v>3259.0779752863104</v>
      </c>
      <c r="C16" s="5">
        <v>294.75827121624764</v>
      </c>
      <c r="D16" s="5">
        <f t="shared" si="0"/>
        <v>0</v>
      </c>
      <c r="E16" s="35">
        <f t="shared" si="1"/>
        <v>0</v>
      </c>
      <c r="G16" s="102" t="s">
        <v>177</v>
      </c>
      <c r="H16" s="108" t="s">
        <v>179</v>
      </c>
      <c r="I16" s="103"/>
      <c r="J16" s="101">
        <f>COUNT(D10:D113)</f>
        <v>104</v>
      </c>
      <c r="M16" s="102" t="s">
        <v>177</v>
      </c>
      <c r="N16" s="108" t="s">
        <v>181</v>
      </c>
      <c r="O16" s="103"/>
      <c r="P16" s="101">
        <f>COUNT(E10:E113)</f>
        <v>104</v>
      </c>
    </row>
    <row r="17" spans="2:16">
      <c r="B17" s="5">
        <v>2964.0283210034549</v>
      </c>
      <c r="C17" s="5">
        <v>307.24307768787975</v>
      </c>
      <c r="D17" s="5">
        <f t="shared" si="0"/>
        <v>1</v>
      </c>
      <c r="E17" s="35">
        <f t="shared" si="1"/>
        <v>1</v>
      </c>
    </row>
    <row r="18" spans="2:16">
      <c r="B18" s="5">
        <v>3018.0227018848818</v>
      </c>
      <c r="C18" s="5">
        <v>323.32295806555095</v>
      </c>
      <c r="D18" s="5">
        <f t="shared" si="0"/>
        <v>0</v>
      </c>
      <c r="E18" s="35">
        <f t="shared" si="1"/>
        <v>1</v>
      </c>
      <c r="G18" s="17" t="s">
        <v>183</v>
      </c>
      <c r="J18" s="99">
        <f>J13/J16</f>
        <v>0.15384615384615385</v>
      </c>
      <c r="M18" s="17" t="s">
        <v>183</v>
      </c>
      <c r="P18" s="99">
        <f>P13/P16</f>
        <v>0.71153846153846156</v>
      </c>
    </row>
    <row r="19" spans="2:16">
      <c r="B19" s="5">
        <v>2798.0939488098156</v>
      </c>
      <c r="C19" s="5">
        <v>278.48898998916098</v>
      </c>
      <c r="D19" s="5">
        <f t="shared" si="0"/>
        <v>1</v>
      </c>
      <c r="E19" s="35">
        <f t="shared" si="1"/>
        <v>0</v>
      </c>
    </row>
    <row r="20" spans="2:16">
      <c r="B20" s="5">
        <v>3479.8896906688078</v>
      </c>
      <c r="C20" s="5">
        <v>333.15388814981026</v>
      </c>
      <c r="D20" s="5">
        <f t="shared" si="0"/>
        <v>0</v>
      </c>
      <c r="E20" s="35">
        <f t="shared" si="1"/>
        <v>1</v>
      </c>
      <c r="G20" s="17" t="s">
        <v>184</v>
      </c>
      <c r="M20" s="17" t="s">
        <v>185</v>
      </c>
    </row>
    <row r="21" spans="2:16">
      <c r="B21" s="5">
        <v>3375.632244512306</v>
      </c>
      <c r="C21" s="5">
        <v>281.86298916211035</v>
      </c>
      <c r="D21" s="5">
        <f t="shared" si="0"/>
        <v>0</v>
      </c>
      <c r="E21" s="35">
        <f t="shared" si="1"/>
        <v>0</v>
      </c>
    </row>
    <row r="22" spans="2:16">
      <c r="B22" s="5">
        <v>3558.8889016051116</v>
      </c>
      <c r="C22" s="5">
        <v>311.69716274797639</v>
      </c>
      <c r="D22" s="5">
        <f t="shared" si="0"/>
        <v>0</v>
      </c>
      <c r="E22" s="35">
        <f t="shared" si="1"/>
        <v>1</v>
      </c>
    </row>
    <row r="23" spans="2:16">
      <c r="B23" s="5">
        <v>2569.3887083315972</v>
      </c>
      <c r="C23" s="5">
        <v>328.46476315874588</v>
      </c>
      <c r="D23" s="5">
        <f t="shared" si="0"/>
        <v>1</v>
      </c>
      <c r="E23" s="35">
        <f t="shared" si="1"/>
        <v>1</v>
      </c>
    </row>
    <row r="24" spans="2:16">
      <c r="B24" s="5">
        <v>3830.9208199958935</v>
      </c>
      <c r="C24" s="5">
        <v>382.30550799988066</v>
      </c>
      <c r="D24" s="5">
        <f t="shared" si="0"/>
        <v>0</v>
      </c>
      <c r="E24" s="35">
        <f t="shared" si="1"/>
        <v>1</v>
      </c>
    </row>
    <row r="25" spans="2:16">
      <c r="B25" s="5">
        <v>3297.2579399584129</v>
      </c>
      <c r="C25" s="5">
        <v>372.17725465147424</v>
      </c>
      <c r="D25" s="5">
        <f t="shared" si="0"/>
        <v>0</v>
      </c>
      <c r="E25" s="35">
        <f t="shared" si="1"/>
        <v>1</v>
      </c>
    </row>
    <row r="26" spans="2:16">
      <c r="B26" s="5">
        <v>4307.1814214653914</v>
      </c>
      <c r="C26" s="5">
        <v>319.13581696749998</v>
      </c>
      <c r="D26" s="5">
        <f t="shared" si="0"/>
        <v>0</v>
      </c>
      <c r="E26" s="35">
        <f t="shared" si="1"/>
        <v>1</v>
      </c>
    </row>
    <row r="27" spans="2:16">
      <c r="B27" s="5">
        <v>3708.7946787290784</v>
      </c>
      <c r="C27" s="5">
        <v>398.2273068266332</v>
      </c>
      <c r="D27" s="5">
        <f t="shared" si="0"/>
        <v>0</v>
      </c>
      <c r="E27" s="35">
        <f t="shared" si="1"/>
        <v>1</v>
      </c>
    </row>
    <row r="28" spans="2:16">
      <c r="B28" s="5">
        <v>4021.2860732035992</v>
      </c>
      <c r="C28" s="5">
        <v>297.86615949142754</v>
      </c>
      <c r="D28" s="5">
        <f t="shared" si="0"/>
        <v>0</v>
      </c>
      <c r="E28" s="35">
        <f t="shared" si="1"/>
        <v>0</v>
      </c>
    </row>
    <row r="29" spans="2:16">
      <c r="B29" s="5">
        <v>3119.4854999469912</v>
      </c>
      <c r="C29" s="5">
        <v>300.25786775092848</v>
      </c>
      <c r="D29" s="5">
        <f t="shared" si="0"/>
        <v>0</v>
      </c>
      <c r="E29" s="35">
        <f t="shared" si="1"/>
        <v>1</v>
      </c>
    </row>
    <row r="30" spans="2:16">
      <c r="B30" s="5">
        <v>4053.7855886144866</v>
      </c>
      <c r="C30" s="5">
        <v>282.59859766250173</v>
      </c>
      <c r="D30" s="5">
        <f t="shared" si="0"/>
        <v>0</v>
      </c>
      <c r="E30" s="35">
        <f t="shared" si="1"/>
        <v>0</v>
      </c>
    </row>
    <row r="31" spans="2:16">
      <c r="B31" s="5">
        <v>4300.1459936441925</v>
      </c>
      <c r="C31" s="5">
        <v>396.51023646068984</v>
      </c>
      <c r="D31" s="5">
        <f t="shared" si="0"/>
        <v>0</v>
      </c>
      <c r="E31" s="35">
        <f t="shared" si="1"/>
        <v>1</v>
      </c>
    </row>
    <row r="32" spans="2:16">
      <c r="B32" s="5">
        <v>3208.8162288116901</v>
      </c>
      <c r="C32" s="5">
        <v>321.77852381036155</v>
      </c>
      <c r="D32" s="5">
        <f t="shared" si="0"/>
        <v>0</v>
      </c>
      <c r="E32" s="35">
        <f t="shared" si="1"/>
        <v>1</v>
      </c>
    </row>
    <row r="33" spans="2:5">
      <c r="B33" s="5">
        <v>3131.3624406231925</v>
      </c>
      <c r="C33" s="5">
        <v>267.21629806901888</v>
      </c>
      <c r="D33" s="5">
        <f t="shared" si="0"/>
        <v>0</v>
      </c>
      <c r="E33" s="35">
        <f t="shared" si="1"/>
        <v>0</v>
      </c>
    </row>
    <row r="34" spans="2:5">
      <c r="B34" s="5">
        <v>3151.994548771936</v>
      </c>
      <c r="C34" s="5">
        <v>246.3066153351821</v>
      </c>
      <c r="D34" s="5">
        <f t="shared" si="0"/>
        <v>0</v>
      </c>
      <c r="E34" s="35">
        <f t="shared" si="1"/>
        <v>0</v>
      </c>
    </row>
    <row r="35" spans="2:5">
      <c r="B35" s="5">
        <v>4215.4054730450689</v>
      </c>
      <c r="C35" s="5">
        <v>329.34936196777966</v>
      </c>
      <c r="D35" s="5">
        <f t="shared" si="0"/>
        <v>0</v>
      </c>
      <c r="E35" s="35">
        <f t="shared" si="1"/>
        <v>1</v>
      </c>
    </row>
    <row r="36" spans="2:5">
      <c r="B36" s="5">
        <v>3336.2672827954657</v>
      </c>
      <c r="C36" s="5">
        <v>322.69210024928373</v>
      </c>
      <c r="D36" s="5">
        <f t="shared" si="0"/>
        <v>0</v>
      </c>
      <c r="E36" s="35">
        <f t="shared" si="1"/>
        <v>1</v>
      </c>
    </row>
    <row r="37" spans="2:5">
      <c r="B37" s="5">
        <v>4350.2456238855184</v>
      </c>
      <c r="C37" s="5">
        <v>365.22370769087161</v>
      </c>
      <c r="D37" s="5">
        <f t="shared" si="0"/>
        <v>0</v>
      </c>
      <c r="E37" s="35">
        <f t="shared" si="1"/>
        <v>1</v>
      </c>
    </row>
    <row r="38" spans="2:5">
      <c r="B38" s="5">
        <v>3381.2464830682279</v>
      </c>
      <c r="C38" s="5">
        <v>317.51397425922738</v>
      </c>
      <c r="D38" s="5">
        <f t="shared" si="0"/>
        <v>0</v>
      </c>
      <c r="E38" s="35">
        <f t="shared" si="1"/>
        <v>1</v>
      </c>
    </row>
    <row r="39" spans="2:5">
      <c r="B39" s="5">
        <v>3406.8751465456621</v>
      </c>
      <c r="C39" s="5">
        <v>367.7190893470426</v>
      </c>
      <c r="D39" s="5">
        <f t="shared" si="0"/>
        <v>0</v>
      </c>
      <c r="E39" s="35">
        <f t="shared" si="1"/>
        <v>1</v>
      </c>
    </row>
    <row r="40" spans="2:5">
      <c r="B40" s="5">
        <v>3066.0907934199695</v>
      </c>
      <c r="C40" s="5">
        <v>384.10839959336442</v>
      </c>
      <c r="D40" s="5">
        <f t="shared" si="0"/>
        <v>0</v>
      </c>
      <c r="E40" s="35">
        <f t="shared" si="1"/>
        <v>1</v>
      </c>
    </row>
    <row r="41" spans="2:5">
      <c r="B41" s="5">
        <v>3511.389431198586</v>
      </c>
      <c r="C41" s="5">
        <v>316.23551264703286</v>
      </c>
      <c r="D41" s="5">
        <f t="shared" si="0"/>
        <v>0</v>
      </c>
      <c r="E41" s="35">
        <f t="shared" si="1"/>
        <v>1</v>
      </c>
    </row>
    <row r="42" spans="2:5">
      <c r="B42" s="5">
        <v>3256.3270948291042</v>
      </c>
      <c r="C42" s="5">
        <v>321.83149958434484</v>
      </c>
      <c r="D42" s="5">
        <f t="shared" si="0"/>
        <v>0</v>
      </c>
      <c r="E42" s="35">
        <f t="shared" si="1"/>
        <v>1</v>
      </c>
    </row>
    <row r="43" spans="2:5">
      <c r="B43" s="5">
        <v>3764.0104174356738</v>
      </c>
      <c r="C43" s="5">
        <v>304.89620419411051</v>
      </c>
      <c r="D43" s="5">
        <f t="shared" si="0"/>
        <v>0</v>
      </c>
      <c r="E43" s="35">
        <f t="shared" si="1"/>
        <v>1</v>
      </c>
    </row>
    <row r="44" spans="2:5">
      <c r="B44" s="5">
        <v>3690.1022844804311</v>
      </c>
      <c r="C44" s="5">
        <v>329.26027945788826</v>
      </c>
      <c r="D44" s="5">
        <f t="shared" si="0"/>
        <v>0</v>
      </c>
      <c r="E44" s="35">
        <f t="shared" si="1"/>
        <v>1</v>
      </c>
    </row>
    <row r="45" spans="2:5">
      <c r="B45" s="5">
        <v>4284.0644431243181</v>
      </c>
      <c r="C45" s="5">
        <v>311.74021495607263</v>
      </c>
      <c r="D45" s="5">
        <f t="shared" si="0"/>
        <v>0</v>
      </c>
      <c r="E45" s="35">
        <f t="shared" si="1"/>
        <v>1</v>
      </c>
    </row>
    <row r="46" spans="2:5">
      <c r="B46" s="5">
        <v>3238.015291855249</v>
      </c>
      <c r="C46" s="5">
        <v>305.53220613853949</v>
      </c>
      <c r="D46" s="5">
        <f t="shared" si="0"/>
        <v>0</v>
      </c>
      <c r="E46" s="35">
        <f t="shared" si="1"/>
        <v>1</v>
      </c>
    </row>
    <row r="47" spans="2:5">
      <c r="B47" s="5">
        <v>3560.8003689112352</v>
      </c>
      <c r="C47" s="5">
        <v>329.21451697726189</v>
      </c>
      <c r="D47" s="5">
        <f t="shared" si="0"/>
        <v>0</v>
      </c>
      <c r="E47" s="35">
        <f t="shared" si="1"/>
        <v>1</v>
      </c>
    </row>
    <row r="48" spans="2:5">
      <c r="B48" s="5">
        <v>3008.635139111736</v>
      </c>
      <c r="C48" s="5">
        <v>276.82000189980164</v>
      </c>
      <c r="D48" s="5">
        <f t="shared" si="0"/>
        <v>0</v>
      </c>
      <c r="E48" s="35">
        <f t="shared" si="1"/>
        <v>0</v>
      </c>
    </row>
    <row r="49" spans="2:5">
      <c r="B49" s="5">
        <v>3490.5853976071703</v>
      </c>
      <c r="C49" s="5">
        <v>340.99261734565295</v>
      </c>
      <c r="D49" s="5">
        <f t="shared" si="0"/>
        <v>0</v>
      </c>
      <c r="E49" s="35">
        <f t="shared" si="1"/>
        <v>1</v>
      </c>
    </row>
    <row r="50" spans="2:5">
      <c r="B50" s="5">
        <v>2716.5830968226701</v>
      </c>
      <c r="C50" s="5">
        <v>320.80966690533432</v>
      </c>
      <c r="D50" s="5">
        <f t="shared" si="0"/>
        <v>1</v>
      </c>
      <c r="E50" s="35">
        <f t="shared" si="1"/>
        <v>1</v>
      </c>
    </row>
    <row r="51" spans="2:5">
      <c r="B51" s="5">
        <v>3197.4308632588045</v>
      </c>
      <c r="C51" s="5">
        <v>336.78988376147782</v>
      </c>
      <c r="D51" s="5">
        <f t="shared" si="0"/>
        <v>0</v>
      </c>
      <c r="E51" s="35">
        <f t="shared" si="1"/>
        <v>1</v>
      </c>
    </row>
    <row r="52" spans="2:5">
      <c r="B52" s="5">
        <v>3831.597208316809</v>
      </c>
      <c r="C52" s="5">
        <v>333.78793928834182</v>
      </c>
      <c r="D52" s="5">
        <f t="shared" si="0"/>
        <v>0</v>
      </c>
      <c r="E52" s="35">
        <f t="shared" si="1"/>
        <v>1</v>
      </c>
    </row>
    <row r="53" spans="2:5">
      <c r="B53" s="5">
        <v>3336.2417695302311</v>
      </c>
      <c r="C53" s="5">
        <v>327.13804839746695</v>
      </c>
      <c r="D53" s="5">
        <f t="shared" si="0"/>
        <v>0</v>
      </c>
      <c r="E53" s="35">
        <f t="shared" si="1"/>
        <v>1</v>
      </c>
    </row>
    <row r="54" spans="2:5">
      <c r="B54" s="5">
        <v>4504.9665116906181</v>
      </c>
      <c r="C54" s="5">
        <v>294.17223189236381</v>
      </c>
      <c r="D54" s="5">
        <f t="shared" si="0"/>
        <v>0</v>
      </c>
      <c r="E54" s="35">
        <f t="shared" si="1"/>
        <v>0</v>
      </c>
    </row>
    <row r="55" spans="2:5">
      <c r="B55" s="5">
        <v>3378.2638054224863</v>
      </c>
      <c r="C55" s="5">
        <v>347.83909139955563</v>
      </c>
      <c r="D55" s="5">
        <f t="shared" si="0"/>
        <v>0</v>
      </c>
      <c r="E55" s="35">
        <f t="shared" si="1"/>
        <v>1</v>
      </c>
    </row>
    <row r="56" spans="2:5">
      <c r="B56" s="5">
        <v>3566.6200961323734</v>
      </c>
      <c r="C56" s="5">
        <v>293.07497080811447</v>
      </c>
      <c r="D56" s="5">
        <f t="shared" si="0"/>
        <v>0</v>
      </c>
      <c r="E56" s="35">
        <f t="shared" si="1"/>
        <v>0</v>
      </c>
    </row>
    <row r="57" spans="2:5">
      <c r="B57" s="5">
        <v>4041.4337172236337</v>
      </c>
      <c r="C57" s="5">
        <v>352.63779287730506</v>
      </c>
      <c r="D57" s="5">
        <f t="shared" si="0"/>
        <v>0</v>
      </c>
      <c r="E57" s="35">
        <f t="shared" si="1"/>
        <v>1</v>
      </c>
    </row>
    <row r="58" spans="2:5">
      <c r="B58" s="5">
        <v>3614.8757955876986</v>
      </c>
      <c r="C58" s="5">
        <v>365.22746093563768</v>
      </c>
      <c r="D58" s="5">
        <f t="shared" si="0"/>
        <v>0</v>
      </c>
      <c r="E58" s="35">
        <f t="shared" si="1"/>
        <v>1</v>
      </c>
    </row>
    <row r="59" spans="2:5">
      <c r="B59" s="5">
        <v>3811.5047143814404</v>
      </c>
      <c r="C59" s="5">
        <v>372.27963523359062</v>
      </c>
      <c r="D59" s="5">
        <f t="shared" si="0"/>
        <v>0</v>
      </c>
      <c r="E59" s="35">
        <f t="shared" si="1"/>
        <v>1</v>
      </c>
    </row>
    <row r="60" spans="2:5">
      <c r="B60" s="5">
        <v>3517.2759354945838</v>
      </c>
      <c r="C60" s="5">
        <v>317.54760249867184</v>
      </c>
      <c r="D60" s="5">
        <f t="shared" si="0"/>
        <v>0</v>
      </c>
      <c r="E60" s="35">
        <f t="shared" si="1"/>
        <v>1</v>
      </c>
    </row>
    <row r="61" spans="2:5">
      <c r="B61" s="5">
        <v>3885.6453832681491</v>
      </c>
      <c r="C61" s="5">
        <v>339.29144421864669</v>
      </c>
      <c r="D61" s="5">
        <f t="shared" si="0"/>
        <v>0</v>
      </c>
      <c r="E61" s="35">
        <f t="shared" si="1"/>
        <v>1</v>
      </c>
    </row>
    <row r="62" spans="2:5">
      <c r="B62" s="5">
        <v>3105.1004811029939</v>
      </c>
      <c r="C62" s="5">
        <v>286.65644913381027</v>
      </c>
      <c r="D62" s="5">
        <f t="shared" si="0"/>
        <v>0</v>
      </c>
      <c r="E62" s="35">
        <f t="shared" si="1"/>
        <v>0</v>
      </c>
    </row>
    <row r="63" spans="2:5">
      <c r="B63" s="5">
        <v>3549.1749693332217</v>
      </c>
      <c r="C63" s="5">
        <v>311.81744100480626</v>
      </c>
      <c r="D63" s="5">
        <f t="shared" si="0"/>
        <v>0</v>
      </c>
      <c r="E63" s="35">
        <f t="shared" si="1"/>
        <v>1</v>
      </c>
    </row>
    <row r="64" spans="2:5">
      <c r="B64" s="5">
        <v>3214.1560181506729</v>
      </c>
      <c r="C64" s="5">
        <v>329.44596871358925</v>
      </c>
      <c r="D64" s="5">
        <f t="shared" si="0"/>
        <v>0</v>
      </c>
      <c r="E64" s="35">
        <f t="shared" si="1"/>
        <v>1</v>
      </c>
    </row>
    <row r="65" spans="2:5">
      <c r="B65" s="5">
        <v>5489.3100039538449</v>
      </c>
      <c r="C65" s="5">
        <v>313.02133671046209</v>
      </c>
      <c r="D65" s="5">
        <f t="shared" si="0"/>
        <v>0</v>
      </c>
      <c r="E65" s="35">
        <f t="shared" si="1"/>
        <v>1</v>
      </c>
    </row>
    <row r="66" spans="2:5">
      <c r="B66" s="5">
        <v>3164.0831693037553</v>
      </c>
      <c r="C66" s="5">
        <v>305.23632712443521</v>
      </c>
      <c r="D66" s="5">
        <f t="shared" si="0"/>
        <v>0</v>
      </c>
      <c r="E66" s="35">
        <f t="shared" si="1"/>
        <v>1</v>
      </c>
    </row>
    <row r="67" spans="2:5">
      <c r="B67" s="5">
        <v>3420.9937025221952</v>
      </c>
      <c r="C67" s="5">
        <v>301.98533551931814</v>
      </c>
      <c r="D67" s="5">
        <f t="shared" si="0"/>
        <v>0</v>
      </c>
      <c r="E67" s="35">
        <f t="shared" si="1"/>
        <v>1</v>
      </c>
    </row>
    <row r="68" spans="2:5">
      <c r="B68" s="5">
        <v>3535.1176918068281</v>
      </c>
      <c r="C68" s="5">
        <v>316.18232475374742</v>
      </c>
      <c r="D68" s="5">
        <f t="shared" si="0"/>
        <v>0</v>
      </c>
      <c r="E68" s="35">
        <f t="shared" si="1"/>
        <v>1</v>
      </c>
    </row>
    <row r="69" spans="2:5">
      <c r="B69" s="5">
        <v>3890.6996121736433</v>
      </c>
      <c r="C69" s="5">
        <v>327.23737531161214</v>
      </c>
      <c r="D69" s="5">
        <f t="shared" si="0"/>
        <v>0</v>
      </c>
      <c r="E69" s="35">
        <f t="shared" si="1"/>
        <v>1</v>
      </c>
    </row>
    <row r="70" spans="2:5">
      <c r="B70" s="5">
        <v>4062.6658946605471</v>
      </c>
      <c r="C70" s="5">
        <v>334.41105704955078</v>
      </c>
      <c r="D70" s="5">
        <f t="shared" si="0"/>
        <v>0</v>
      </c>
      <c r="E70" s="35">
        <f t="shared" si="1"/>
        <v>1</v>
      </c>
    </row>
    <row r="71" spans="2:5">
      <c r="B71" s="5">
        <v>2943.3714679817213</v>
      </c>
      <c r="C71" s="5">
        <v>299.48485446431914</v>
      </c>
      <c r="D71" s="5">
        <f t="shared" si="0"/>
        <v>1</v>
      </c>
      <c r="E71" s="35">
        <f t="shared" si="1"/>
        <v>0</v>
      </c>
    </row>
    <row r="72" spans="2:5">
      <c r="B72" s="5">
        <v>3736.8081353870371</v>
      </c>
      <c r="C72" s="5">
        <v>318.53080146501668</v>
      </c>
      <c r="D72" s="5">
        <f t="shared" si="0"/>
        <v>0</v>
      </c>
      <c r="E72" s="35">
        <f t="shared" si="1"/>
        <v>1</v>
      </c>
    </row>
    <row r="73" spans="2:5">
      <c r="B73" s="5">
        <v>3829.3777454124292</v>
      </c>
      <c r="C73" s="5">
        <v>421.17945294360038</v>
      </c>
      <c r="D73" s="5">
        <f t="shared" si="0"/>
        <v>0</v>
      </c>
      <c r="E73" s="35">
        <f t="shared" si="1"/>
        <v>1</v>
      </c>
    </row>
    <row r="74" spans="2:5">
      <c r="B74" s="5">
        <v>2979.6980207195593</v>
      </c>
      <c r="C74" s="5">
        <v>324.93520026596707</v>
      </c>
      <c r="D74" s="5">
        <f t="shared" si="0"/>
        <v>1</v>
      </c>
      <c r="E74" s="35">
        <f t="shared" si="1"/>
        <v>1</v>
      </c>
    </row>
    <row r="75" spans="2:5">
      <c r="B75" s="5">
        <v>2516.217056202544</v>
      </c>
      <c r="C75" s="5">
        <v>342.18296042054141</v>
      </c>
      <c r="D75" s="5">
        <f t="shared" ref="D75:D113" si="2">IF(B75&lt;3000,1,0)</f>
        <v>1</v>
      </c>
      <c r="E75" s="35">
        <f t="shared" ref="E75:E113" si="3">IF(C75&gt;300,1,0)</f>
        <v>1</v>
      </c>
    </row>
    <row r="76" spans="2:5">
      <c r="B76" s="5">
        <v>2828.0074007155276</v>
      </c>
      <c r="C76" s="5">
        <v>282.11725602414401</v>
      </c>
      <c r="D76" s="5">
        <f t="shared" si="2"/>
        <v>1</v>
      </c>
      <c r="E76" s="35">
        <f t="shared" si="3"/>
        <v>0</v>
      </c>
    </row>
    <row r="77" spans="2:5">
      <c r="B77" s="5">
        <v>3620.2107353587376</v>
      </c>
      <c r="C77" s="5">
        <v>324.65076411486092</v>
      </c>
      <c r="D77" s="5">
        <f t="shared" si="2"/>
        <v>0</v>
      </c>
      <c r="E77" s="35">
        <f t="shared" si="3"/>
        <v>1</v>
      </c>
    </row>
    <row r="78" spans="2:5">
      <c r="B78" s="5">
        <v>3823.8143052093492</v>
      </c>
      <c r="C78" s="5">
        <v>380.35625554592406</v>
      </c>
      <c r="D78" s="5">
        <f t="shared" si="2"/>
        <v>0</v>
      </c>
      <c r="E78" s="35">
        <f t="shared" si="3"/>
        <v>1</v>
      </c>
    </row>
    <row r="79" spans="2:5">
      <c r="B79" s="5">
        <v>3872.5128787277631</v>
      </c>
      <c r="C79" s="5">
        <v>331.40648870741563</v>
      </c>
      <c r="D79" s="5">
        <f t="shared" si="2"/>
        <v>0</v>
      </c>
      <c r="E79" s="35">
        <f t="shared" si="3"/>
        <v>1</v>
      </c>
    </row>
    <row r="80" spans="2:5">
      <c r="B80" s="5">
        <v>3134.5821096205027</v>
      </c>
      <c r="C80" s="5">
        <v>288.5452596248025</v>
      </c>
      <c r="D80" s="5">
        <f t="shared" si="2"/>
        <v>0</v>
      </c>
      <c r="E80" s="35">
        <f t="shared" si="3"/>
        <v>0</v>
      </c>
    </row>
    <row r="81" spans="2:5">
      <c r="B81" s="5">
        <v>4120.9655696678255</v>
      </c>
      <c r="C81" s="5">
        <v>342.07700385437971</v>
      </c>
      <c r="D81" s="5">
        <f t="shared" si="2"/>
        <v>0</v>
      </c>
      <c r="E81" s="35">
        <f t="shared" si="3"/>
        <v>1</v>
      </c>
    </row>
    <row r="82" spans="2:5">
      <c r="B82" s="5">
        <v>3346.3776405521089</v>
      </c>
      <c r="C82" s="5">
        <v>314.06722843464951</v>
      </c>
      <c r="D82" s="5">
        <f t="shared" si="2"/>
        <v>0</v>
      </c>
      <c r="E82" s="35">
        <f t="shared" si="3"/>
        <v>1</v>
      </c>
    </row>
    <row r="83" spans="2:5">
      <c r="B83" s="5">
        <v>3946.1964159363538</v>
      </c>
      <c r="C83" s="5">
        <v>355.30353376396715</v>
      </c>
      <c r="D83" s="5">
        <f t="shared" si="2"/>
        <v>0</v>
      </c>
      <c r="E83" s="35">
        <f t="shared" si="3"/>
        <v>1</v>
      </c>
    </row>
    <row r="84" spans="2:5">
      <c r="B84" s="5">
        <v>3987.3242653970997</v>
      </c>
      <c r="C84" s="5">
        <v>263.36639223419616</v>
      </c>
      <c r="D84" s="5">
        <f t="shared" si="2"/>
        <v>0</v>
      </c>
      <c r="E84" s="35">
        <f t="shared" si="3"/>
        <v>0</v>
      </c>
    </row>
    <row r="85" spans="2:5">
      <c r="B85" s="5">
        <v>4293.3326880989725</v>
      </c>
      <c r="C85" s="5">
        <v>258.33134210825517</v>
      </c>
      <c r="D85" s="5">
        <f t="shared" si="2"/>
        <v>0</v>
      </c>
      <c r="E85" s="35">
        <f t="shared" si="3"/>
        <v>0</v>
      </c>
    </row>
    <row r="86" spans="2:5">
      <c r="B86" s="5">
        <v>3611.1339129099779</v>
      </c>
      <c r="C86" s="5">
        <v>327.89169157936732</v>
      </c>
      <c r="D86" s="5">
        <f t="shared" si="2"/>
        <v>0</v>
      </c>
      <c r="E86" s="35">
        <f t="shared" si="3"/>
        <v>1</v>
      </c>
    </row>
    <row r="87" spans="2:5">
      <c r="B87" s="5">
        <v>3211.3503756684008</v>
      </c>
      <c r="C87" s="5">
        <v>250.82662703021242</v>
      </c>
      <c r="D87" s="5">
        <f t="shared" si="2"/>
        <v>0</v>
      </c>
      <c r="E87" s="35">
        <f t="shared" si="3"/>
        <v>0</v>
      </c>
    </row>
    <row r="88" spans="2:5">
      <c r="B88" s="5">
        <v>4008.894604301197</v>
      </c>
      <c r="C88" s="5">
        <v>276.08458241521521</v>
      </c>
      <c r="D88" s="5">
        <f t="shared" si="2"/>
        <v>0</v>
      </c>
      <c r="E88" s="35">
        <f t="shared" si="3"/>
        <v>0</v>
      </c>
    </row>
    <row r="89" spans="2:5">
      <c r="B89" s="5">
        <v>3055.2145057528101</v>
      </c>
      <c r="C89" s="5">
        <v>329.26676916727001</v>
      </c>
      <c r="D89" s="5">
        <f t="shared" si="2"/>
        <v>0</v>
      </c>
      <c r="E89" s="35">
        <f t="shared" si="3"/>
        <v>1</v>
      </c>
    </row>
    <row r="90" spans="2:5">
      <c r="B90" s="5">
        <v>3246.7429934301713</v>
      </c>
      <c r="C90" s="5">
        <v>335.21908614407045</v>
      </c>
      <c r="D90" s="5">
        <f t="shared" si="2"/>
        <v>0</v>
      </c>
      <c r="E90" s="35">
        <f t="shared" si="3"/>
        <v>1</v>
      </c>
    </row>
    <row r="91" spans="2:5">
      <c r="B91" s="5">
        <v>4008.066804247911</v>
      </c>
      <c r="C91" s="5">
        <v>341.39105228734951</v>
      </c>
      <c r="D91" s="5">
        <f t="shared" si="2"/>
        <v>0</v>
      </c>
      <c r="E91" s="35">
        <f t="shared" si="3"/>
        <v>1</v>
      </c>
    </row>
    <row r="92" spans="2:5">
      <c r="B92" s="5">
        <v>4384.0112671165343</v>
      </c>
      <c r="C92" s="5">
        <v>354.26885510213936</v>
      </c>
      <c r="D92" s="5">
        <f t="shared" si="2"/>
        <v>0</v>
      </c>
      <c r="E92" s="35">
        <f t="shared" si="3"/>
        <v>1</v>
      </c>
    </row>
    <row r="93" spans="2:5">
      <c r="B93" s="5">
        <v>4025.5450604192524</v>
      </c>
      <c r="C93" s="5">
        <v>326.54183158815044</v>
      </c>
      <c r="D93" s="5">
        <f t="shared" si="2"/>
        <v>0</v>
      </c>
      <c r="E93" s="35">
        <f t="shared" si="3"/>
        <v>1</v>
      </c>
    </row>
    <row r="94" spans="2:5">
      <c r="B94" s="5">
        <v>2312.738350192194</v>
      </c>
      <c r="C94" s="5">
        <v>265.77370237348464</v>
      </c>
      <c r="D94" s="5">
        <f t="shared" si="2"/>
        <v>1</v>
      </c>
      <c r="E94" s="35">
        <f t="shared" si="3"/>
        <v>0</v>
      </c>
    </row>
    <row r="95" spans="2:5">
      <c r="B95" s="5">
        <v>3778.7966471971095</v>
      </c>
      <c r="C95" s="5">
        <v>365.13830109658778</v>
      </c>
      <c r="D95" s="5">
        <f t="shared" si="2"/>
        <v>0</v>
      </c>
      <c r="E95" s="35">
        <f t="shared" si="3"/>
        <v>1</v>
      </c>
    </row>
    <row r="96" spans="2:5">
      <c r="B96" s="5">
        <v>2338.25544499852</v>
      </c>
      <c r="C96" s="5">
        <v>319.33269507582196</v>
      </c>
      <c r="D96" s="5">
        <f t="shared" si="2"/>
        <v>1</v>
      </c>
      <c r="E96" s="35">
        <f t="shared" si="3"/>
        <v>1</v>
      </c>
    </row>
    <row r="97" spans="2:5">
      <c r="B97" s="5">
        <v>3390.0514312830683</v>
      </c>
      <c r="C97" s="5">
        <v>298.20579550965221</v>
      </c>
      <c r="D97" s="5">
        <f t="shared" si="2"/>
        <v>0</v>
      </c>
      <c r="E97" s="35">
        <f t="shared" si="3"/>
        <v>0</v>
      </c>
    </row>
    <row r="98" spans="2:5">
      <c r="B98" s="5">
        <v>3088.7893208534833</v>
      </c>
      <c r="C98" s="5">
        <v>315.27558745879423</v>
      </c>
      <c r="D98" s="5">
        <f t="shared" si="2"/>
        <v>0</v>
      </c>
      <c r="E98" s="35">
        <f t="shared" si="3"/>
        <v>1</v>
      </c>
    </row>
    <row r="99" spans="2:5">
      <c r="B99" s="5">
        <v>2937.3575572848004</v>
      </c>
      <c r="C99" s="5">
        <v>297.9808584862937</v>
      </c>
      <c r="D99" s="5">
        <f t="shared" si="2"/>
        <v>1</v>
      </c>
      <c r="E99" s="35">
        <f t="shared" si="3"/>
        <v>0</v>
      </c>
    </row>
    <row r="100" spans="2:5">
      <c r="B100" s="5">
        <v>3344.701036741606</v>
      </c>
      <c r="C100" s="5">
        <v>257.74520838498989</v>
      </c>
      <c r="D100" s="5">
        <f t="shared" si="2"/>
        <v>0</v>
      </c>
      <c r="E100" s="35">
        <f t="shared" si="3"/>
        <v>0</v>
      </c>
    </row>
    <row r="101" spans="2:5">
      <c r="B101" s="5">
        <v>3500.2077082678229</v>
      </c>
      <c r="C101" s="5">
        <v>293.52100613311944</v>
      </c>
      <c r="D101" s="5">
        <f t="shared" si="2"/>
        <v>0</v>
      </c>
      <c r="E101" s="35">
        <f t="shared" si="3"/>
        <v>0</v>
      </c>
    </row>
    <row r="102" spans="2:5">
      <c r="B102" s="5">
        <v>3085.2150485221491</v>
      </c>
      <c r="C102" s="5">
        <v>320.5307133584285</v>
      </c>
      <c r="D102" s="5">
        <f t="shared" si="2"/>
        <v>0</v>
      </c>
      <c r="E102" s="35">
        <f t="shared" si="3"/>
        <v>1</v>
      </c>
    </row>
    <row r="103" spans="2:5">
      <c r="B103" s="5">
        <v>4572.4208975905985</v>
      </c>
      <c r="C103" s="5">
        <v>296.95332567756839</v>
      </c>
      <c r="D103" s="5">
        <f t="shared" si="2"/>
        <v>0</v>
      </c>
      <c r="E103" s="35">
        <f t="shared" si="3"/>
        <v>0</v>
      </c>
    </row>
    <row r="104" spans="2:5">
      <c r="B104" s="5">
        <v>3275.623349641236</v>
      </c>
      <c r="C104" s="5">
        <v>351.3608420083799</v>
      </c>
      <c r="D104" s="5">
        <f t="shared" si="2"/>
        <v>0</v>
      </c>
      <c r="E104" s="35">
        <f t="shared" si="3"/>
        <v>1</v>
      </c>
    </row>
    <row r="105" spans="2:5">
      <c r="B105" s="5">
        <v>3273.870733409713</v>
      </c>
      <c r="C105" s="5">
        <v>305.16611465707007</v>
      </c>
      <c r="D105" s="5">
        <f t="shared" si="2"/>
        <v>0</v>
      </c>
      <c r="E105" s="35">
        <f t="shared" si="3"/>
        <v>1</v>
      </c>
    </row>
    <row r="106" spans="2:5">
      <c r="B106" s="5">
        <v>3750.1162187743403</v>
      </c>
      <c r="C106" s="5">
        <v>344.16188430058071</v>
      </c>
      <c r="D106" s="5">
        <f t="shared" si="2"/>
        <v>0</v>
      </c>
      <c r="E106" s="35">
        <f t="shared" si="3"/>
        <v>1</v>
      </c>
    </row>
    <row r="107" spans="2:5">
      <c r="B107" s="5">
        <v>4398.8975427169689</v>
      </c>
      <c r="C107" s="5">
        <v>293.49209486518771</v>
      </c>
      <c r="D107" s="5">
        <f t="shared" si="2"/>
        <v>0</v>
      </c>
      <c r="E107" s="35">
        <f t="shared" si="3"/>
        <v>0</v>
      </c>
    </row>
    <row r="108" spans="2:5">
      <c r="B108" s="5">
        <v>2945.3818195596477</v>
      </c>
      <c r="C108" s="5">
        <v>308.45947874522676</v>
      </c>
      <c r="D108" s="5">
        <f t="shared" si="2"/>
        <v>1</v>
      </c>
      <c r="E108" s="35">
        <f t="shared" si="3"/>
        <v>1</v>
      </c>
    </row>
    <row r="109" spans="2:5">
      <c r="B109" s="5">
        <v>4144.6995267844195</v>
      </c>
      <c r="C109" s="5">
        <v>334.18889547504017</v>
      </c>
      <c r="D109" s="5">
        <f t="shared" si="2"/>
        <v>0</v>
      </c>
      <c r="E109" s="35">
        <f t="shared" si="3"/>
        <v>1</v>
      </c>
    </row>
    <row r="110" spans="2:5">
      <c r="B110" s="5">
        <v>4215.4773807089696</v>
      </c>
      <c r="C110" s="5">
        <v>325.45678755267369</v>
      </c>
      <c r="D110" s="5">
        <f t="shared" si="2"/>
        <v>0</v>
      </c>
      <c r="E110" s="35">
        <f t="shared" si="3"/>
        <v>1</v>
      </c>
    </row>
    <row r="111" spans="2:5">
      <c r="B111" s="5">
        <v>2726.1743643241502</v>
      </c>
      <c r="C111" s="5">
        <v>351.71399916488468</v>
      </c>
      <c r="D111" s="5">
        <f t="shared" si="2"/>
        <v>1</v>
      </c>
      <c r="E111" s="35">
        <f t="shared" si="3"/>
        <v>1</v>
      </c>
    </row>
    <row r="112" spans="2:5">
      <c r="B112" s="5">
        <v>3429.5652382722315</v>
      </c>
      <c r="C112" s="5">
        <v>286.87601885479955</v>
      </c>
      <c r="D112" s="5">
        <f t="shared" si="2"/>
        <v>0</v>
      </c>
      <c r="E112" s="35">
        <f t="shared" si="3"/>
        <v>0</v>
      </c>
    </row>
    <row r="113" spans="2:5" ht="18.899999999999999" thickBot="1">
      <c r="B113" s="9">
        <v>3185.1190648512102</v>
      </c>
      <c r="C113" s="9">
        <v>279.54059257184559</v>
      </c>
      <c r="D113" s="9">
        <f t="shared" si="2"/>
        <v>0</v>
      </c>
      <c r="E113" s="35">
        <f t="shared" si="3"/>
        <v>0</v>
      </c>
    </row>
  </sheetData>
  <phoneticPr fontId="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B559-B735-47A8-90E8-001CA0D89C34}">
  <dimension ref="B7:F113"/>
  <sheetViews>
    <sheetView zoomScaleNormal="100" workbookViewId="0"/>
  </sheetViews>
  <sheetFormatPr defaultColWidth="13.6875" defaultRowHeight="18.45"/>
  <cols>
    <col min="1" max="1" width="5.6875" style="1" customWidth="1"/>
    <col min="2" max="16384" width="13.6875" style="1"/>
  </cols>
  <sheetData>
    <row r="7" spans="2:6" ht="32.049999999999997" customHeight="1"/>
    <row r="8" spans="2:6" ht="18.899999999999999" thickBot="1"/>
    <row r="9" spans="2:6" ht="18.75" customHeight="1" thickBot="1">
      <c r="B9" s="2"/>
      <c r="C9" s="149" t="s">
        <v>11</v>
      </c>
      <c r="D9" s="150" t="s">
        <v>12</v>
      </c>
    </row>
    <row r="10" spans="2:6">
      <c r="B10" s="12" t="s">
        <v>237</v>
      </c>
      <c r="C10" s="4">
        <v>3500</v>
      </c>
      <c r="D10" s="14">
        <v>320</v>
      </c>
      <c r="F10" s="91"/>
    </row>
    <row r="11" spans="2:6" ht="18.899999999999999" thickBot="1">
      <c r="B11" s="13" t="s">
        <v>238</v>
      </c>
      <c r="C11" s="11">
        <v>500</v>
      </c>
      <c r="D11" s="15">
        <v>35</v>
      </c>
      <c r="F11" s="89"/>
    </row>
    <row r="12" spans="2:6">
      <c r="B12" s="4"/>
      <c r="C12" s="4"/>
      <c r="F12" s="89"/>
    </row>
    <row r="13" spans="2:6">
      <c r="B13" s="4"/>
      <c r="C13" s="4"/>
      <c r="F13" s="89"/>
    </row>
    <row r="14" spans="2:6">
      <c r="B14" s="92"/>
      <c r="C14" s="4"/>
      <c r="D14" s="98"/>
      <c r="F14" s="89"/>
    </row>
    <row r="15" spans="2:6">
      <c r="B15" s="92"/>
      <c r="C15" s="4"/>
      <c r="D15" s="98"/>
      <c r="F15" s="89"/>
    </row>
    <row r="16" spans="2:6">
      <c r="B16" s="92"/>
      <c r="C16" s="4"/>
      <c r="F16" s="89"/>
    </row>
    <row r="17" spans="2:6">
      <c r="B17" s="4"/>
      <c r="C17" s="4"/>
      <c r="F17" s="89"/>
    </row>
    <row r="18" spans="2:6">
      <c r="B18" s="4"/>
      <c r="C18" s="4"/>
      <c r="F18" s="89"/>
    </row>
    <row r="19" spans="2:6">
      <c r="B19" s="4"/>
      <c r="C19" s="4"/>
      <c r="F19" s="89"/>
    </row>
    <row r="20" spans="2:6">
      <c r="B20" s="4"/>
      <c r="C20" s="4"/>
      <c r="F20" s="89"/>
    </row>
    <row r="21" spans="2:6">
      <c r="B21" s="4"/>
      <c r="C21" s="4"/>
      <c r="F21" s="89"/>
    </row>
    <row r="22" spans="2:6">
      <c r="B22" s="4"/>
      <c r="C22" s="4"/>
      <c r="F22" s="89"/>
    </row>
    <row r="23" spans="2:6">
      <c r="B23" s="4"/>
      <c r="C23" s="4"/>
      <c r="F23" s="89"/>
    </row>
    <row r="24" spans="2:6">
      <c r="B24" s="4"/>
      <c r="C24" s="4"/>
      <c r="F24" s="89"/>
    </row>
    <row r="25" spans="2:6">
      <c r="B25" s="4"/>
      <c r="C25" s="4"/>
      <c r="F25" s="89"/>
    </row>
    <row r="26" spans="2:6">
      <c r="B26" s="4"/>
      <c r="C26" s="4"/>
    </row>
    <row r="27" spans="2:6">
      <c r="B27" s="4"/>
      <c r="C27" s="4"/>
    </row>
    <row r="28" spans="2:6">
      <c r="B28" s="4"/>
      <c r="C28" s="4"/>
    </row>
    <row r="29" spans="2:6">
      <c r="B29" s="4"/>
      <c r="C29" s="4"/>
    </row>
    <row r="30" spans="2:6">
      <c r="B30" s="4"/>
      <c r="C30" s="4"/>
    </row>
    <row r="31" spans="2:6">
      <c r="B31" s="4"/>
      <c r="C31" s="4"/>
    </row>
    <row r="32" spans="2:6">
      <c r="B32" s="4"/>
      <c r="C32" s="4"/>
    </row>
    <row r="33" spans="2:3">
      <c r="B33" s="4"/>
      <c r="C33" s="4"/>
    </row>
    <row r="34" spans="2:3">
      <c r="B34" s="4"/>
      <c r="C34" s="4"/>
    </row>
    <row r="35" spans="2:3">
      <c r="B35" s="4"/>
    </row>
    <row r="36" spans="2:3">
      <c r="B36" s="4"/>
    </row>
    <row r="37" spans="2:3">
      <c r="B37" s="4"/>
    </row>
    <row r="38" spans="2:3">
      <c r="B38" s="4"/>
    </row>
    <row r="39" spans="2:3">
      <c r="B39" s="4"/>
    </row>
    <row r="40" spans="2:3">
      <c r="B40" s="4"/>
    </row>
    <row r="41" spans="2:3">
      <c r="B41" s="4"/>
    </row>
    <row r="42" spans="2:3">
      <c r="B42" s="4"/>
    </row>
    <row r="43" spans="2:3">
      <c r="B43" s="4"/>
    </row>
    <row r="44" spans="2:3">
      <c r="B44" s="4"/>
    </row>
    <row r="45" spans="2:3">
      <c r="B45" s="4"/>
    </row>
    <row r="46" spans="2:3">
      <c r="B46" s="4"/>
    </row>
    <row r="47" spans="2:3">
      <c r="B47" s="4"/>
    </row>
    <row r="48" spans="2:3">
      <c r="B48" s="4"/>
    </row>
    <row r="49" spans="2:2">
      <c r="B49" s="4"/>
    </row>
    <row r="50" spans="2:2">
      <c r="B50" s="4"/>
    </row>
    <row r="51" spans="2:2">
      <c r="B51" s="4"/>
    </row>
    <row r="52" spans="2:2">
      <c r="B52" s="4"/>
    </row>
    <row r="53" spans="2:2">
      <c r="B53" s="4"/>
    </row>
    <row r="54" spans="2:2">
      <c r="B54" s="4"/>
    </row>
    <row r="55" spans="2:2">
      <c r="B55" s="4"/>
    </row>
    <row r="56" spans="2:2">
      <c r="B56" s="4"/>
    </row>
    <row r="57" spans="2:2">
      <c r="B57" s="4"/>
    </row>
    <row r="58" spans="2:2">
      <c r="B58" s="4"/>
    </row>
    <row r="59" spans="2:2">
      <c r="B59" s="4"/>
    </row>
    <row r="60" spans="2:2">
      <c r="B60" s="4"/>
    </row>
    <row r="61" spans="2:2">
      <c r="B61" s="4"/>
    </row>
    <row r="62" spans="2:2">
      <c r="B62" s="4"/>
    </row>
    <row r="63" spans="2:2">
      <c r="B63" s="4"/>
    </row>
    <row r="64" spans="2:2">
      <c r="B64" s="4"/>
    </row>
    <row r="65" spans="2:2">
      <c r="B65" s="4"/>
    </row>
    <row r="66" spans="2:2">
      <c r="B66" s="4"/>
    </row>
    <row r="67" spans="2:2">
      <c r="B67" s="4"/>
    </row>
    <row r="68" spans="2:2">
      <c r="B68" s="4"/>
    </row>
    <row r="69" spans="2:2">
      <c r="B69" s="4"/>
    </row>
    <row r="70" spans="2:2">
      <c r="B70" s="4"/>
    </row>
    <row r="71" spans="2:2">
      <c r="B71" s="4"/>
    </row>
    <row r="72" spans="2:2">
      <c r="B72" s="4"/>
    </row>
    <row r="73" spans="2:2">
      <c r="B73" s="4"/>
    </row>
    <row r="74" spans="2:2">
      <c r="B74" s="4"/>
    </row>
    <row r="75" spans="2:2">
      <c r="B75" s="4"/>
    </row>
    <row r="76" spans="2:2">
      <c r="B76" s="4"/>
    </row>
    <row r="77" spans="2:2">
      <c r="B77" s="4"/>
    </row>
    <row r="78" spans="2:2">
      <c r="B78" s="4"/>
    </row>
    <row r="79" spans="2:2">
      <c r="B79" s="4"/>
    </row>
    <row r="80" spans="2:2">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row r="90" spans="2:2">
      <c r="B90" s="4"/>
    </row>
    <row r="91" spans="2:2">
      <c r="B91" s="4"/>
    </row>
    <row r="92" spans="2:2">
      <c r="B92" s="4"/>
    </row>
    <row r="93" spans="2:2">
      <c r="B93" s="4"/>
    </row>
    <row r="94" spans="2:2">
      <c r="B94" s="4"/>
    </row>
    <row r="95" spans="2:2">
      <c r="B95" s="4"/>
    </row>
    <row r="96" spans="2:2">
      <c r="B96" s="4"/>
    </row>
    <row r="97" spans="2:2">
      <c r="B97" s="4"/>
    </row>
    <row r="98" spans="2:2">
      <c r="B98" s="4"/>
    </row>
    <row r="99" spans="2:2">
      <c r="B99" s="4"/>
    </row>
    <row r="100" spans="2:2">
      <c r="B100" s="4"/>
    </row>
    <row r="101" spans="2:2">
      <c r="B101" s="4"/>
    </row>
    <row r="102" spans="2:2">
      <c r="B102" s="4"/>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sheetData>
  <phoneticPr fontId="7"/>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4F2D-6003-274F-BA5C-EF059BF44196}">
  <sheetPr>
    <tabColor rgb="FFFF0000"/>
  </sheetPr>
  <dimension ref="B7:R113"/>
  <sheetViews>
    <sheetView zoomScaleNormal="100" workbookViewId="0"/>
  </sheetViews>
  <sheetFormatPr defaultColWidth="13.6875" defaultRowHeight="18.45"/>
  <cols>
    <col min="1" max="1" width="5.6875" style="1" customWidth="1"/>
    <col min="2" max="6" width="13.6875" style="1"/>
    <col min="7" max="7" width="13.5625" style="1" customWidth="1"/>
    <col min="8" max="17" width="13.6875" style="1"/>
    <col min="18" max="18" width="13.5625" style="1" customWidth="1"/>
    <col min="19" max="16384" width="13.6875" style="1"/>
  </cols>
  <sheetData>
    <row r="7" spans="2:18" ht="32.049999999999997" customHeight="1"/>
    <row r="8" spans="2:18" ht="18.899999999999999" thickBot="1">
      <c r="G8" s="94"/>
      <c r="H8" s="95"/>
      <c r="I8" s="95"/>
      <c r="J8" s="95"/>
      <c r="R8" s="93" t="s">
        <v>165</v>
      </c>
    </row>
    <row r="9" spans="2:18" ht="18.899999999999999" thickBot="1">
      <c r="B9" s="2"/>
      <c r="C9" s="149" t="s">
        <v>11</v>
      </c>
      <c r="D9" s="150" t="s">
        <v>12</v>
      </c>
      <c r="G9" s="93" t="s">
        <v>158</v>
      </c>
      <c r="H9" s="95"/>
      <c r="I9" s="95"/>
      <c r="J9" s="95"/>
      <c r="M9" s="93" t="s">
        <v>44</v>
      </c>
      <c r="N9" s="95"/>
      <c r="O9" s="95"/>
      <c r="P9" s="95"/>
      <c r="R9" s="97" t="s">
        <v>182</v>
      </c>
    </row>
    <row r="10" spans="2:18">
      <c r="B10" s="12" t="s">
        <v>237</v>
      </c>
      <c r="C10" s="4">
        <v>3500</v>
      </c>
      <c r="D10" s="14">
        <v>320</v>
      </c>
      <c r="F10" s="91"/>
      <c r="G10" s="90" t="s">
        <v>166</v>
      </c>
      <c r="H10" s="96"/>
      <c r="I10" s="96"/>
      <c r="J10" s="96"/>
      <c r="K10" s="89"/>
      <c r="M10" s="95" t="s">
        <v>186</v>
      </c>
      <c r="N10" s="95"/>
      <c r="O10" s="95"/>
      <c r="P10" s="95"/>
    </row>
    <row r="11" spans="2:18" ht="18.899999999999999" thickBot="1">
      <c r="B11" s="13" t="s">
        <v>238</v>
      </c>
      <c r="C11" s="11">
        <v>500</v>
      </c>
      <c r="D11" s="15">
        <v>35</v>
      </c>
      <c r="F11" s="89"/>
      <c r="G11" s="96"/>
      <c r="H11" s="96"/>
      <c r="I11" s="96"/>
      <c r="J11" s="96"/>
      <c r="K11" s="89"/>
      <c r="M11" s="95"/>
      <c r="N11" s="95"/>
      <c r="O11" s="95"/>
      <c r="P11" s="95"/>
    </row>
    <row r="12" spans="2:18">
      <c r="B12" s="4"/>
      <c r="C12" s="4"/>
      <c r="F12" s="89"/>
      <c r="G12" s="96"/>
      <c r="H12" s="96"/>
      <c r="I12" s="96"/>
      <c r="J12" s="96"/>
      <c r="K12" s="89"/>
      <c r="M12" s="95"/>
      <c r="N12" s="95"/>
      <c r="O12" s="95"/>
      <c r="P12" s="95"/>
    </row>
    <row r="13" spans="2:18">
      <c r="B13" s="4"/>
      <c r="C13" s="4"/>
      <c r="F13" s="89"/>
      <c r="G13" s="96"/>
      <c r="H13" s="96"/>
      <c r="I13" s="96"/>
      <c r="J13" s="96"/>
      <c r="K13" s="89"/>
      <c r="M13" s="95"/>
      <c r="N13" s="95"/>
      <c r="O13" s="95"/>
      <c r="P13" s="95"/>
    </row>
    <row r="14" spans="2:18">
      <c r="B14" s="92"/>
      <c r="C14" s="4"/>
      <c r="D14" s="98"/>
      <c r="F14" s="89"/>
      <c r="G14" s="96"/>
      <c r="H14" s="96"/>
      <c r="I14" s="96"/>
      <c r="J14" s="96"/>
      <c r="K14" s="89"/>
      <c r="M14" s="95"/>
      <c r="N14" s="95"/>
      <c r="O14" s="95"/>
      <c r="P14" s="95"/>
    </row>
    <row r="15" spans="2:18">
      <c r="B15" s="92"/>
      <c r="C15" s="4"/>
      <c r="D15" s="98"/>
      <c r="F15" s="89"/>
      <c r="G15" s="96"/>
      <c r="H15" s="96"/>
      <c r="I15" s="96"/>
      <c r="J15" s="96"/>
      <c r="K15" s="89"/>
      <c r="M15" s="95"/>
      <c r="N15" s="95"/>
      <c r="O15" s="95"/>
      <c r="P15" s="95"/>
    </row>
    <row r="16" spans="2:18">
      <c r="B16" s="92"/>
      <c r="C16" s="4"/>
      <c r="F16" s="89"/>
      <c r="G16" s="96"/>
      <c r="H16" s="96"/>
      <c r="I16" s="96"/>
      <c r="J16" s="96"/>
      <c r="K16" s="89"/>
      <c r="M16" s="95"/>
      <c r="N16" s="95"/>
      <c r="O16" s="95"/>
      <c r="P16" s="95"/>
    </row>
    <row r="17" spans="2:16">
      <c r="B17" s="4"/>
      <c r="C17" s="4"/>
      <c r="F17" s="89"/>
      <c r="G17" s="96"/>
      <c r="H17" s="96"/>
      <c r="I17" s="96"/>
      <c r="J17" s="96"/>
      <c r="K17" s="89"/>
      <c r="M17" s="95"/>
      <c r="N17" s="95"/>
      <c r="O17" s="95"/>
      <c r="P17" s="95"/>
    </row>
    <row r="18" spans="2:16">
      <c r="B18" s="4"/>
      <c r="C18" s="4"/>
      <c r="F18" s="89"/>
      <c r="G18" s="96"/>
      <c r="H18" s="96"/>
      <c r="I18" s="96"/>
      <c r="J18" s="96"/>
      <c r="K18" s="89"/>
      <c r="M18" s="95"/>
      <c r="N18" s="95"/>
      <c r="O18" s="95"/>
      <c r="P18" s="95"/>
    </row>
    <row r="19" spans="2:16">
      <c r="B19" s="4"/>
      <c r="C19" s="4"/>
      <c r="F19" s="89"/>
      <c r="G19" s="96"/>
      <c r="H19" s="96"/>
      <c r="I19" s="96"/>
      <c r="J19" s="96"/>
      <c r="K19" s="89"/>
      <c r="M19" s="95"/>
      <c r="N19" s="95"/>
      <c r="O19" s="95"/>
      <c r="P19" s="95"/>
    </row>
    <row r="20" spans="2:16">
      <c r="B20" s="4"/>
      <c r="C20" s="4"/>
      <c r="F20" s="89"/>
      <c r="G20" s="96"/>
      <c r="H20" s="96"/>
      <c r="I20" s="96"/>
      <c r="J20" s="96"/>
      <c r="K20" s="89"/>
      <c r="M20" s="95"/>
      <c r="N20" s="95"/>
      <c r="O20" s="95"/>
      <c r="P20" s="95"/>
    </row>
    <row r="21" spans="2:16">
      <c r="B21" s="4"/>
      <c r="C21" s="4"/>
      <c r="F21" s="89"/>
      <c r="G21" s="90" t="s">
        <v>159</v>
      </c>
      <c r="H21" s="96"/>
      <c r="I21" s="96"/>
      <c r="J21" s="96"/>
      <c r="K21" s="89"/>
      <c r="M21" s="90" t="s">
        <v>164</v>
      </c>
      <c r="N21" s="95"/>
      <c r="O21" s="95"/>
      <c r="P21" s="95"/>
    </row>
    <row r="22" spans="2:16">
      <c r="B22" s="4"/>
      <c r="C22" s="4"/>
      <c r="F22" s="89"/>
      <c r="G22" s="96" t="s">
        <v>160</v>
      </c>
      <c r="H22" s="96"/>
      <c r="I22" s="96"/>
      <c r="J22" s="96"/>
      <c r="K22" s="89"/>
      <c r="M22" s="96" t="s">
        <v>163</v>
      </c>
      <c r="N22" s="96"/>
      <c r="O22" s="96"/>
      <c r="P22" s="96"/>
    </row>
    <row r="23" spans="2:16">
      <c r="B23" s="4"/>
      <c r="C23" s="4"/>
      <c r="F23" s="89"/>
      <c r="G23" s="104" t="s">
        <v>157</v>
      </c>
      <c r="H23" s="174" t="s">
        <v>161</v>
      </c>
      <c r="I23" s="174"/>
      <c r="J23" s="105">
        <f>_xlfn.NORM.DIST(3000,3500,500,1)</f>
        <v>0.15865525393145699</v>
      </c>
      <c r="K23" s="89"/>
      <c r="M23" s="104" t="s">
        <v>157</v>
      </c>
      <c r="N23" s="174" t="s">
        <v>162</v>
      </c>
      <c r="O23" s="174"/>
      <c r="P23" s="106">
        <f>1-_xlfn.NORM.DIST(300,320,35,1)</f>
        <v>0.71614541690132372</v>
      </c>
    </row>
    <row r="24" spans="2:16">
      <c r="B24" s="4"/>
      <c r="C24" s="4"/>
      <c r="F24" s="89"/>
      <c r="G24" s="90"/>
      <c r="H24" s="96"/>
      <c r="I24" s="96"/>
      <c r="J24" s="96"/>
      <c r="K24" s="89"/>
      <c r="M24" s="90"/>
      <c r="N24" s="96"/>
      <c r="O24" s="96"/>
      <c r="P24" s="96"/>
    </row>
    <row r="25" spans="2:16">
      <c r="B25" s="4"/>
      <c r="C25" s="4"/>
      <c r="F25" s="89"/>
      <c r="G25" s="90" t="s">
        <v>167</v>
      </c>
      <c r="H25" s="90"/>
      <c r="I25" s="90"/>
      <c r="J25" s="96"/>
      <c r="K25" s="89"/>
      <c r="M25" s="90" t="s">
        <v>168</v>
      </c>
      <c r="N25" s="90"/>
      <c r="O25" s="90"/>
      <c r="P25" s="96"/>
    </row>
    <row r="26" spans="2:16">
      <c r="B26" s="4"/>
      <c r="C26" s="4"/>
    </row>
    <row r="27" spans="2:16">
      <c r="B27" s="4"/>
      <c r="C27" s="4"/>
    </row>
    <row r="28" spans="2:16">
      <c r="B28" s="4"/>
      <c r="C28" s="4"/>
    </row>
    <row r="29" spans="2:16">
      <c r="B29" s="4"/>
      <c r="C29" s="4"/>
    </row>
    <row r="30" spans="2:16">
      <c r="B30" s="4"/>
      <c r="C30" s="4"/>
    </row>
    <row r="31" spans="2:16">
      <c r="B31" s="4"/>
      <c r="C31" s="4"/>
    </row>
    <row r="32" spans="2:16">
      <c r="B32" s="4"/>
      <c r="C32" s="4"/>
    </row>
    <row r="33" spans="2:3">
      <c r="B33" s="4"/>
      <c r="C33" s="4"/>
    </row>
    <row r="34" spans="2:3">
      <c r="B34" s="4"/>
      <c r="C34" s="4"/>
    </row>
    <row r="35" spans="2:3">
      <c r="B35" s="4"/>
    </row>
    <row r="36" spans="2:3">
      <c r="B36" s="4"/>
    </row>
    <row r="37" spans="2:3">
      <c r="B37" s="4"/>
    </row>
    <row r="38" spans="2:3">
      <c r="B38" s="4"/>
    </row>
    <row r="39" spans="2:3">
      <c r="B39" s="4"/>
    </row>
    <row r="40" spans="2:3">
      <c r="B40" s="4"/>
    </row>
    <row r="41" spans="2:3">
      <c r="B41" s="4"/>
    </row>
    <row r="42" spans="2:3">
      <c r="B42" s="4"/>
    </row>
    <row r="43" spans="2:3">
      <c r="B43" s="4"/>
    </row>
    <row r="44" spans="2:3">
      <c r="B44" s="4"/>
    </row>
    <row r="45" spans="2:3">
      <c r="B45" s="4"/>
    </row>
    <row r="46" spans="2:3">
      <c r="B46" s="4"/>
    </row>
    <row r="47" spans="2:3">
      <c r="B47" s="4"/>
    </row>
    <row r="48" spans="2:3">
      <c r="B48" s="4"/>
    </row>
    <row r="49" spans="2:2">
      <c r="B49" s="4"/>
    </row>
    <row r="50" spans="2:2">
      <c r="B50" s="4"/>
    </row>
    <row r="51" spans="2:2">
      <c r="B51" s="4"/>
    </row>
    <row r="52" spans="2:2">
      <c r="B52" s="4"/>
    </row>
    <row r="53" spans="2:2">
      <c r="B53" s="4"/>
    </row>
    <row r="54" spans="2:2">
      <c r="B54" s="4"/>
    </row>
    <row r="55" spans="2:2">
      <c r="B55" s="4"/>
    </row>
    <row r="56" spans="2:2">
      <c r="B56" s="4"/>
    </row>
    <row r="57" spans="2:2">
      <c r="B57" s="4"/>
    </row>
    <row r="58" spans="2:2">
      <c r="B58" s="4"/>
    </row>
    <row r="59" spans="2:2">
      <c r="B59" s="4"/>
    </row>
    <row r="60" spans="2:2">
      <c r="B60" s="4"/>
    </row>
    <row r="61" spans="2:2">
      <c r="B61" s="4"/>
    </row>
    <row r="62" spans="2:2">
      <c r="B62" s="4"/>
    </row>
    <row r="63" spans="2:2">
      <c r="B63" s="4"/>
    </row>
    <row r="64" spans="2:2">
      <c r="B64" s="4"/>
    </row>
    <row r="65" spans="2:2">
      <c r="B65" s="4"/>
    </row>
    <row r="66" spans="2:2">
      <c r="B66" s="4"/>
    </row>
    <row r="67" spans="2:2">
      <c r="B67" s="4"/>
    </row>
    <row r="68" spans="2:2">
      <c r="B68" s="4"/>
    </row>
    <row r="69" spans="2:2">
      <c r="B69" s="4"/>
    </row>
    <row r="70" spans="2:2">
      <c r="B70" s="4"/>
    </row>
    <row r="71" spans="2:2">
      <c r="B71" s="4"/>
    </row>
    <row r="72" spans="2:2">
      <c r="B72" s="4"/>
    </row>
    <row r="73" spans="2:2">
      <c r="B73" s="4"/>
    </row>
    <row r="74" spans="2:2">
      <c r="B74" s="4"/>
    </row>
    <row r="75" spans="2:2">
      <c r="B75" s="4"/>
    </row>
    <row r="76" spans="2:2">
      <c r="B76" s="4"/>
    </row>
    <row r="77" spans="2:2">
      <c r="B77" s="4"/>
    </row>
    <row r="78" spans="2:2">
      <c r="B78" s="4"/>
    </row>
    <row r="79" spans="2:2">
      <c r="B79" s="4"/>
    </row>
    <row r="80" spans="2:2">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row r="90" spans="2:2">
      <c r="B90" s="4"/>
    </row>
    <row r="91" spans="2:2">
      <c r="B91" s="4"/>
    </row>
    <row r="92" spans="2:2">
      <c r="B92" s="4"/>
    </row>
    <row r="93" spans="2:2">
      <c r="B93" s="4"/>
    </row>
    <row r="94" spans="2:2">
      <c r="B94" s="4"/>
    </row>
    <row r="95" spans="2:2">
      <c r="B95" s="4"/>
    </row>
    <row r="96" spans="2:2">
      <c r="B96" s="4"/>
    </row>
    <row r="97" spans="2:2">
      <c r="B97" s="4"/>
    </row>
    <row r="98" spans="2:2">
      <c r="B98" s="4"/>
    </row>
    <row r="99" spans="2:2">
      <c r="B99" s="4"/>
    </row>
    <row r="100" spans="2:2">
      <c r="B100" s="4"/>
    </row>
    <row r="101" spans="2:2">
      <c r="B101" s="4"/>
    </row>
    <row r="102" spans="2:2">
      <c r="B102" s="4"/>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sheetData>
  <mergeCells count="2">
    <mergeCell ref="H23:I23"/>
    <mergeCell ref="N23:O23"/>
  </mergeCells>
  <phoneticPr fontId="7"/>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(参考)Excel自動計算設定</vt:lpstr>
      <vt:lpstr>(参考)Excel必要操作</vt:lpstr>
      <vt:lpstr>(参考)代表値の計算方法</vt:lpstr>
      <vt:lpstr>(演習1)株価（ヒストグラム）</vt:lpstr>
      <vt:lpstr>【解答】(演習1)株価（ヒストグラム）</vt:lpstr>
      <vt:lpstr>(演習2)株価(確率）</vt:lpstr>
      <vt:lpstr>【解答】(演習2)株価(確率）</vt:lpstr>
      <vt:lpstr>(演習３)株価(確率）</vt:lpstr>
      <vt:lpstr>【解答】(演習３)株価(確率）</vt:lpstr>
      <vt:lpstr>(演習4)株価(確率） </vt:lpstr>
      <vt:lpstr>【解答】(演習4)株価(確率）</vt:lpstr>
      <vt:lpstr>(演習5)アクセス数(異常値検出)</vt:lpstr>
      <vt:lpstr>【解答】(演習5)アクセス数(異常値検出)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WakaLabo</cp:lastModifiedBy>
  <dcterms:created xsi:type="dcterms:W3CDTF">2018-06-30T06:59:09Z</dcterms:created>
  <dcterms:modified xsi:type="dcterms:W3CDTF">2018-08-07T04:35:04Z</dcterms:modified>
</cp:coreProperties>
</file>